
<file path=[Content_Types].xml><?xml version="1.0" encoding="utf-8"?>
<Types xmlns="http://schemas.openxmlformats.org/package/2006/content-types">
  <Override PartName="/xl/worksheets/sheet7.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drawings/drawing2.xml" ContentType="application/vnd.openxmlformats-officedocument.drawing+xml"/>
  <Override PartName="/xl/theme/theme1.xml" ContentType="application/vnd.openxmlformats-officedocument.theme+xml"/>
  <Override PartName="/xl/worksheets/sheet9.xml" ContentType="application/vnd.openxmlformats-officedocument.spreadsheetml.worksheet+xml"/>
  <Override PartName="/xl/drawings/drawing4.xml" ContentType="application/vnd.openxmlformats-officedocument.drawing+xml"/>
  <Override PartName="/xl/worksheets/sheet4.xml" ContentType="application/vnd.openxmlformats-officedocument.spreadsheetml.worksheet+xml"/>
  <Default Extension="xml" ContentType="application/xml"/>
  <Override PartName="/xl/worksheets/sheet6.xml" ContentType="application/vnd.openxmlformats-officedocument.spreadsheetml.worksheet+xml"/>
  <Override PartName="/docProps/app.xml" ContentType="application/vnd.openxmlformats-officedocument.extended-properties+xml"/>
  <Override PartName="/xl/workbook.xml" ContentType="application/vnd.openxmlformats-officedocument.spreadsheetml.sheet.main+xml"/>
  <Override PartName="/xl/worksheets/sheet1.xml" ContentType="application/vnd.openxmlformats-officedocument.spreadsheetml.worksheet+xml"/>
  <Override PartName="/xl/worksheets/sheet8.xml" ContentType="application/vnd.openxmlformats-officedocument.spreadsheetml.worksheet+xml"/>
  <Override PartName="/xl/drawings/drawing1.xml" ContentType="application/vnd.openxmlformats-officedocument.drawing+xml"/>
  <Override PartName="/xl/calcChain.xml" ContentType="application/vnd.openxmlformats-officedocument.spreadsheetml.calcChain+xml"/>
  <Override PartName="/xl/styles.xml" ContentType="application/vnd.openxmlformats-officedocument.spreadsheetml.styles+xml"/>
  <Override PartName="/xl/drawings/drawing3.xml" ContentType="application/vnd.openxmlformats-officedocument.drawing+xml"/>
  <Default Extension="jpeg" ContentType="image/jpeg"/>
  <Override PartName="/xl/worksheets/sheet3.xml" ContentType="application/vnd.openxmlformats-officedocument.spreadsheetml.worksheet+xml"/>
  <Override PartName="/xl/drawings/drawing5.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6" rupBuild="4505"/>
  <workbookPr autoCompressPictures="0"/>
  <bookViews>
    <workbookView xWindow="720" yWindow="720" windowWidth="20860" windowHeight="13760" firstSheet="1" activeTab="3"/>
  </bookViews>
  <sheets>
    <sheet name="AMA modules" sheetId="17" r:id="rId1"/>
    <sheet name="Mill Matrix" sheetId="4" r:id="rId2"/>
    <sheet name="Leads" sheetId="10" r:id="rId3"/>
    <sheet name="Lead Summary" sheetId="5" r:id="rId4"/>
    <sheet name="6 ways" sheetId="8" r:id="rId5"/>
    <sheet name="Increasing" sheetId="3" r:id="rId6"/>
    <sheet name="Discounting" sheetId="1" r:id="rId7"/>
    <sheet name="Lead summary monthly" sheetId="15" r:id="rId8"/>
    <sheet name="Monthly 6 ways" sheetId="16" r:id="rId9"/>
  </sheets>
  <calcPr calcId="130407" concurrentCalc="0"/>
  <extLst xmlns:x15="http://schemas.microsoft.com/office/spreadsheetml/2010/11/main">
    <ext uri="{140A7094-0E35-4892-8432-C4D2E57EDEB5}">
      <x15:workbookPr chartTrackingRefBase="1"/>
    </ext>
    <ext xmlns:mx="http://schemas.microsoft.com/office/mac/excel/2008/main" uri="http://schemas.microsoft.com/office/mac/excel/2008/main">
      <mx:ArchID Flags="2"/>
    </ext>
  </extLst>
</workbook>
</file>

<file path=xl/calcChain.xml><?xml version="1.0" encoding="utf-8"?>
<calcChain xmlns="http://schemas.openxmlformats.org/spreadsheetml/2006/main">
  <c r="C25" i="8"/>
  <c r="C27"/>
  <c r="C29"/>
  <c r="C31"/>
  <c r="E37"/>
  <c r="E25"/>
  <c r="E26"/>
  <c r="E27"/>
  <c r="E28"/>
  <c r="E29"/>
  <c r="E31"/>
  <c r="E32"/>
  <c r="E33"/>
  <c r="E34"/>
  <c r="E35"/>
  <c r="C33"/>
  <c r="C35"/>
  <c r="C6"/>
  <c r="C8"/>
  <c r="E4"/>
  <c r="E5"/>
  <c r="E6"/>
  <c r="E7"/>
  <c r="E8"/>
  <c r="E9"/>
  <c r="E10"/>
  <c r="E11"/>
  <c r="E12"/>
  <c r="E13"/>
  <c r="C11"/>
  <c r="C13"/>
  <c r="E15"/>
  <c r="L6" i="5"/>
  <c r="L7"/>
  <c r="L8"/>
  <c r="L9"/>
  <c r="L10"/>
  <c r="L11"/>
  <c r="L12"/>
  <c r="L13"/>
  <c r="L14"/>
  <c r="L15"/>
  <c r="L16"/>
  <c r="L17"/>
  <c r="L5"/>
  <c r="M5"/>
  <c r="O5"/>
  <c r="M6"/>
  <c r="O6"/>
  <c r="M7"/>
  <c r="O7"/>
  <c r="M8"/>
  <c r="O8"/>
  <c r="M9"/>
  <c r="O9"/>
  <c r="O10"/>
  <c r="O11"/>
  <c r="M12"/>
  <c r="O12"/>
  <c r="O13"/>
  <c r="O14"/>
  <c r="M15"/>
  <c r="O15"/>
  <c r="M16"/>
  <c r="O16"/>
  <c r="M17"/>
  <c r="O17"/>
  <c r="M10"/>
  <c r="M11"/>
  <c r="M13"/>
  <c r="M14"/>
  <c r="H5"/>
  <c r="H6"/>
  <c r="H7"/>
  <c r="H8"/>
  <c r="H9"/>
  <c r="H10"/>
  <c r="H11"/>
  <c r="H12"/>
  <c r="H13"/>
  <c r="H14"/>
  <c r="H15"/>
  <c r="H16"/>
  <c r="H17"/>
  <c r="G5"/>
  <c r="G6"/>
  <c r="G7"/>
  <c r="G8"/>
  <c r="G9"/>
  <c r="G10"/>
  <c r="G11"/>
  <c r="G12"/>
  <c r="G13"/>
  <c r="G14"/>
  <c r="G15"/>
  <c r="G16"/>
  <c r="G17"/>
  <c r="E5"/>
  <c r="E6"/>
  <c r="E7"/>
  <c r="E8"/>
  <c r="E9"/>
  <c r="E10"/>
  <c r="E11"/>
  <c r="E12"/>
  <c r="E13"/>
  <c r="E14"/>
  <c r="E15"/>
  <c r="E16"/>
  <c r="E17"/>
  <c r="L4"/>
  <c r="M4"/>
  <c r="O4"/>
  <c r="G4"/>
  <c r="H4"/>
  <c r="E4"/>
  <c r="C14" i="4"/>
  <c r="C19"/>
  <c r="C21"/>
  <c r="C20"/>
  <c r="C23"/>
  <c r="C27"/>
  <c r="C25"/>
  <c r="C24"/>
  <c r="C29"/>
  <c r="C28"/>
  <c r="N6" i="16"/>
  <c r="N8"/>
  <c r="N11"/>
  <c r="N13"/>
  <c r="M6"/>
  <c r="M8"/>
  <c r="M11"/>
  <c r="M13"/>
  <c r="L6"/>
  <c r="L8"/>
  <c r="L11"/>
  <c r="L13"/>
  <c r="K6"/>
  <c r="K8"/>
  <c r="K11"/>
  <c r="K13"/>
  <c r="J6"/>
  <c r="J8"/>
  <c r="J11"/>
  <c r="J13"/>
  <c r="I6"/>
  <c r="I8"/>
  <c r="I11"/>
  <c r="I13"/>
  <c r="H6"/>
  <c r="H8"/>
  <c r="H11"/>
  <c r="H13"/>
  <c r="G6"/>
  <c r="G8"/>
  <c r="G11"/>
  <c r="G13"/>
  <c r="F6"/>
  <c r="F8"/>
  <c r="F11"/>
  <c r="F13"/>
  <c r="E6"/>
  <c r="E8"/>
  <c r="E11"/>
  <c r="E13"/>
  <c r="D6"/>
  <c r="D8"/>
  <c r="D11"/>
  <c r="D13"/>
  <c r="C6"/>
  <c r="C8"/>
  <c r="C11"/>
  <c r="C13"/>
</calcChain>
</file>

<file path=xl/sharedStrings.xml><?xml version="1.0" encoding="utf-8"?>
<sst xmlns="http://schemas.openxmlformats.org/spreadsheetml/2006/main" count="342" uniqueCount="297">
  <si>
    <t>ROI February</t>
    <phoneticPr fontId="35" type="noConversion"/>
  </si>
  <si>
    <t>ROI March</t>
    <phoneticPr fontId="35" type="noConversion"/>
  </si>
  <si>
    <t>Prospects/enquiries</t>
    <phoneticPr fontId="27" type="noConversion"/>
  </si>
  <si>
    <t>Conversion to meeting</t>
    <phoneticPr fontId="27" type="noConversion"/>
  </si>
  <si>
    <t>no. of qualified meetings</t>
    <phoneticPr fontId="27" type="noConversion"/>
  </si>
  <si>
    <t>March</t>
    <phoneticPr fontId="27" type="noConversion"/>
  </si>
  <si>
    <t>April</t>
    <phoneticPr fontId="27" type="noConversion"/>
  </si>
  <si>
    <t>May</t>
    <phoneticPr fontId="27" type="noConversion"/>
  </si>
  <si>
    <t>June</t>
    <phoneticPr fontId="27" type="noConversion"/>
  </si>
  <si>
    <t>July</t>
    <phoneticPr fontId="27" type="noConversion"/>
  </si>
  <si>
    <t>August</t>
    <phoneticPr fontId="27" type="noConversion"/>
  </si>
  <si>
    <t>September</t>
    <phoneticPr fontId="27" type="noConversion"/>
  </si>
  <si>
    <t>Ads in school newsletter</t>
    <phoneticPr fontId="27" type="noConversion"/>
  </si>
  <si>
    <t>New situation</t>
    <phoneticPr fontId="27" type="noConversion"/>
  </si>
  <si>
    <t>No. of clients</t>
    <phoneticPr fontId="27" type="noConversion"/>
  </si>
  <si>
    <r>
      <t xml:space="preserve">Margin is </t>
    </r>
    <r>
      <rPr>
        <u/>
        <sz val="36"/>
        <color theme="8" tint="-0.499984740745262"/>
        <rFont val="Impact"/>
        <family val="2"/>
      </rPr>
      <t>EVERYTHING</t>
    </r>
  </si>
  <si>
    <r>
      <rPr>
        <sz val="24"/>
        <color rgb="FFCC0000"/>
        <rFont val="Adobe Fan Heiti Std B"/>
        <family val="2"/>
        <charset val="128"/>
      </rPr>
      <t xml:space="preserve">Discounting </t>
    </r>
    <r>
      <rPr>
        <sz val="24"/>
        <color indexed="8"/>
        <rFont val="Adobe Fan Heiti Std B"/>
        <family val="2"/>
        <charset val="128"/>
      </rPr>
      <t>Your Prices</t>
    </r>
  </si>
  <si>
    <r>
      <rPr>
        <sz val="24"/>
        <color rgb="FFCC0000"/>
        <rFont val="Adobe Fan Heiti Std B"/>
        <family val="2"/>
        <charset val="128"/>
      </rPr>
      <t xml:space="preserve">Increasing </t>
    </r>
    <r>
      <rPr>
        <sz val="24"/>
        <color indexed="8"/>
        <rFont val="Adobe Fan Heiti Std B"/>
        <family val="2"/>
        <charset val="128"/>
      </rPr>
      <t>Your Prices</t>
    </r>
  </si>
  <si>
    <t>Here’s how many average clients you need</t>
  </si>
  <si>
    <t>Per year</t>
  </si>
  <si>
    <t>Per month</t>
  </si>
  <si>
    <t>Per week</t>
  </si>
  <si>
    <t xml:space="preserve">Here’s how many enquiries per year you need </t>
  </si>
  <si>
    <t>I have identified 30 people who COULD or SHOULD be referring new clients to me and have a 12 month communication plan for these people. I have a list of non competing businesses who target the same market as we do and we have strategic alliances with those businesses</t>
  </si>
  <si>
    <t>Super6/Dirty 30 referral newsletter:</t>
  </si>
  <si>
    <t>B1</t>
  </si>
  <si>
    <t>Newsletter -Super6</t>
    <phoneticPr fontId="27" type="noConversion"/>
  </si>
  <si>
    <t>Articles in newspaper</t>
    <phoneticPr fontId="27" type="noConversion"/>
  </si>
  <si>
    <t>Handout cards</t>
    <phoneticPr fontId="27" type="noConversion"/>
  </si>
  <si>
    <t>Newspaper ad</t>
    <phoneticPr fontId="27" type="noConversion"/>
  </si>
  <si>
    <t>Website</t>
    <phoneticPr fontId="27" type="noConversion"/>
  </si>
  <si>
    <t>Email signature</t>
    <phoneticPr fontId="27" type="noConversion"/>
  </si>
  <si>
    <t xml:space="preserve">Seminar </t>
    <phoneticPr fontId="27" type="noConversion"/>
  </si>
  <si>
    <t>Email to clients</t>
    <phoneticPr fontId="27" type="noConversion"/>
  </si>
  <si>
    <t xml:space="preserve">Enter your lead sources below  </t>
    <phoneticPr fontId="0" type="noConversion"/>
  </si>
  <si>
    <t>ROI August</t>
    <phoneticPr fontId="35" type="noConversion"/>
  </si>
  <si>
    <t>ROI September</t>
    <phoneticPr fontId="35" type="noConversion"/>
  </si>
  <si>
    <t>October</t>
    <phoneticPr fontId="27" type="noConversion"/>
  </si>
  <si>
    <t>no. of qualified meetings</t>
    <phoneticPr fontId="27" type="noConversion"/>
  </si>
  <si>
    <t>Current</t>
    <phoneticPr fontId="27" type="noConversion"/>
  </si>
  <si>
    <t>increase by %</t>
    <phoneticPr fontId="27" type="noConversion"/>
  </si>
  <si>
    <t>How much do you want to be earning in next 12 months?</t>
  </si>
  <si>
    <t>coloured</t>
    <phoneticPr fontId="0" type="noConversion"/>
  </si>
  <si>
    <t>What is your conversion rate from a qualified meeting?</t>
    <phoneticPr fontId="27" type="noConversion"/>
  </si>
  <si>
    <r>
      <t xml:space="preserve">Only 6 Ways To Increase Profits </t>
    </r>
    <r>
      <rPr>
        <sz val="29"/>
        <color indexed="10"/>
        <rFont val="Adobe Fan"/>
      </rPr>
      <t>Exponentially</t>
    </r>
    <phoneticPr fontId="27" type="noConversion"/>
  </si>
  <si>
    <t>November</t>
    <phoneticPr fontId="27" type="noConversion"/>
  </si>
  <si>
    <t>Annual turnover</t>
    <phoneticPr fontId="27" type="noConversion"/>
  </si>
  <si>
    <t>Based on your answers above…</t>
  </si>
  <si>
    <t>Investment $ or hours</t>
    <phoneticPr fontId="0" type="noConversion"/>
  </si>
  <si>
    <t>ROI October</t>
    <phoneticPr fontId="35" type="noConversion"/>
  </si>
  <si>
    <t>Hardcopy newsletter</t>
    <phoneticPr fontId="27" type="noConversion"/>
  </si>
  <si>
    <t>eNewsletter (rest)</t>
    <phoneticPr fontId="27" type="noConversion"/>
  </si>
  <si>
    <t>Referral 2</t>
    <phoneticPr fontId="27" type="noConversion"/>
  </si>
  <si>
    <t>Referral 3</t>
    <phoneticPr fontId="27" type="noConversion"/>
  </si>
  <si>
    <t>December</t>
    <phoneticPr fontId="27" type="noConversion"/>
  </si>
  <si>
    <t>January</t>
    <phoneticPr fontId="27" type="noConversion"/>
  </si>
  <si>
    <t>builder referral</t>
    <phoneticPr fontId="27" type="noConversion"/>
  </si>
  <si>
    <t>Singapore lady</t>
    <phoneticPr fontId="27" type="noConversion"/>
  </si>
  <si>
    <t>No</t>
    <phoneticPr fontId="27" type="noConversion"/>
  </si>
  <si>
    <t>architeam</t>
    <phoneticPr fontId="27" type="noConversion"/>
  </si>
  <si>
    <t xml:space="preserve">Bianca </t>
    <phoneticPr fontId="27" type="noConversion"/>
  </si>
  <si>
    <t>Yes</t>
    <phoneticPr fontId="27" type="noConversion"/>
  </si>
  <si>
    <t>Briefing questionnaire (phone)</t>
    <phoneticPr fontId="27" type="noConversion"/>
  </si>
  <si>
    <t>YES</t>
    <phoneticPr fontId="27" type="noConversion"/>
  </si>
  <si>
    <t>Conversion to meeting</t>
    <phoneticPr fontId="27" type="noConversion"/>
  </si>
  <si>
    <t>Conversion ratio</t>
    <phoneticPr fontId="27" type="noConversion"/>
  </si>
  <si>
    <t>February</t>
    <phoneticPr fontId="27" type="noConversion"/>
  </si>
  <si>
    <t>Average fee</t>
    <phoneticPr fontId="27" type="noConversion"/>
  </si>
  <si>
    <t>Repeat s or referrals)</t>
    <phoneticPr fontId="27" type="noConversion"/>
  </si>
  <si>
    <t>Annual turnover</t>
    <phoneticPr fontId="27" type="noConversion"/>
  </si>
  <si>
    <t>Web search</t>
    <phoneticPr fontId="27" type="noConversion"/>
  </si>
  <si>
    <t>Adwords</t>
    <phoneticPr fontId="27" type="noConversion"/>
  </si>
  <si>
    <t>PR</t>
    <phoneticPr fontId="27" type="noConversion"/>
  </si>
  <si>
    <t>Cost per lead</t>
    <phoneticPr fontId="0" type="noConversion"/>
  </si>
  <si>
    <t>Conversion to meeting ratio</t>
    <phoneticPr fontId="0" type="noConversion"/>
  </si>
  <si>
    <t xml:space="preserve"># Meetings </t>
    <phoneticPr fontId="0" type="noConversion"/>
  </si>
  <si>
    <t>Cost per meeting</t>
    <phoneticPr fontId="0" type="noConversion"/>
  </si>
  <si>
    <t># Sales</t>
    <phoneticPr fontId="0" type="noConversion"/>
  </si>
  <si>
    <t>Average $ sale</t>
    <phoneticPr fontId="0" type="noConversion"/>
  </si>
  <si>
    <t>Average Margin per sale</t>
    <phoneticPr fontId="0" type="noConversion"/>
  </si>
  <si>
    <t>Average profit per sale</t>
    <phoneticPr fontId="0" type="noConversion"/>
  </si>
  <si>
    <t>Cost per client (CPC)</t>
    <phoneticPr fontId="0" type="noConversion"/>
  </si>
  <si>
    <t>Maximum allowable cost per client (MA-CPC)</t>
    <phoneticPr fontId="0" type="noConversion"/>
  </si>
  <si>
    <t>ROI</t>
    <phoneticPr fontId="0" type="noConversion"/>
  </si>
  <si>
    <r>
      <t xml:space="preserve">Pre meeting process – </t>
    </r>
    <r>
      <rPr>
        <i/>
        <sz val="12"/>
        <color indexed="8"/>
        <rFont val="Times New Roman"/>
      </rPr>
      <t>pre educate pre sell set the buying criteria</t>
    </r>
  </si>
  <si>
    <t>D</t>
  </si>
  <si>
    <t>I use a S&amp;A to educate, motivate, predispose and inspire</t>
  </si>
  <si>
    <t>Shock and awe box</t>
  </si>
  <si>
    <t>D1</t>
  </si>
  <si>
    <t>‘Here’s how we operate’</t>
  </si>
  <si>
    <t>D2</t>
  </si>
  <si>
    <t>Educational report 1</t>
    <phoneticPr fontId="27" type="noConversion"/>
  </si>
  <si>
    <t>Coloured Cells are Automatically Calculated</t>
  </si>
  <si>
    <t>Youtube</t>
    <phoneticPr fontId="27" type="noConversion"/>
  </si>
  <si>
    <t>Lead Summary</t>
  </si>
  <si>
    <t>Ave sale</t>
    <phoneticPr fontId="27" type="noConversion"/>
  </si>
  <si>
    <t>No. of transactions</t>
    <phoneticPr fontId="27" type="noConversion"/>
  </si>
  <si>
    <t>Annual turnover</t>
    <phoneticPr fontId="27" type="noConversion"/>
  </si>
  <si>
    <t>Margin</t>
    <phoneticPr fontId="27" type="noConversion"/>
  </si>
  <si>
    <t>PROFIT</t>
    <phoneticPr fontId="27" type="noConversion"/>
  </si>
  <si>
    <t>Margin</t>
    <phoneticPr fontId="27" type="noConversion"/>
  </si>
  <si>
    <t>PROFIT</t>
    <phoneticPr fontId="27" type="noConversion"/>
  </si>
  <si>
    <r>
      <t xml:space="preserve">6 Ways To Increase Profits </t>
    </r>
    <r>
      <rPr>
        <sz val="29"/>
        <color indexed="10"/>
        <rFont val="Adobe Fan"/>
      </rPr>
      <t>Exponentially</t>
    </r>
    <phoneticPr fontId="27" type="noConversion"/>
  </si>
  <si>
    <t>Lead source</t>
    <phoneticPr fontId="35" type="noConversion"/>
  </si>
  <si>
    <t>ROI November</t>
    <phoneticPr fontId="35" type="noConversion"/>
  </si>
  <si>
    <t>ROI December</t>
    <phoneticPr fontId="35" type="noConversion"/>
  </si>
  <si>
    <t>ROI January</t>
    <phoneticPr fontId="27" type="noConversion"/>
  </si>
  <si>
    <t># Leads</t>
    <phoneticPr fontId="0" type="noConversion"/>
  </si>
  <si>
    <t>My USP answers why people should hire me over all other options (this will often be that I am a niche specialist)</t>
  </si>
  <si>
    <t>USP</t>
  </si>
  <si>
    <t>A6</t>
  </si>
  <si>
    <t>Positioning statement</t>
  </si>
  <si>
    <t>A7</t>
  </si>
  <si>
    <t>Leads Sources</t>
  </si>
  <si>
    <t>B</t>
  </si>
  <si>
    <t>Remarkable client experience for referrals</t>
  </si>
  <si>
    <t>F1</t>
  </si>
  <si>
    <t>I test my marketing strategies to determine which ones perform best and how to improve them, I know how much it costs to acquire new clients from each source</t>
  </si>
  <si>
    <t xml:space="preserve">I have a clearly defined positioning statement </t>
  </si>
  <si>
    <t>I have a choreographed sequence of remarkable experiences that consistently happen at predefined times during sales, construction and post construction. These activities are so remarkable but simple to execute that clients cannot help but tell stories about us</t>
  </si>
  <si>
    <t>A8</t>
    <phoneticPr fontId="27" type="noConversion"/>
  </si>
  <si>
    <t>A9</t>
    <phoneticPr fontId="27" type="noConversion"/>
  </si>
  <si>
    <t>We use problem solving info to generate leads which typically generates10X more leads than traditional marketing</t>
  </si>
  <si>
    <t>Monkey’s Fist:</t>
  </si>
  <si>
    <t>B2</t>
  </si>
  <si>
    <t>I have autopilot strategies in place that consistently generate new leads.</t>
  </si>
  <si>
    <t>Automation</t>
  </si>
  <si>
    <t>B3</t>
  </si>
  <si>
    <t>I have small purchase option available because it makes a client 20x more likely to buy a larger service</t>
  </si>
  <si>
    <t>Tripwire</t>
  </si>
  <si>
    <t>B4</t>
  </si>
  <si>
    <t>ROI April</t>
    <phoneticPr fontId="35" type="noConversion"/>
  </si>
  <si>
    <t>ROI May</t>
    <phoneticPr fontId="35" type="noConversion"/>
  </si>
  <si>
    <t>Conversion to client</t>
    <phoneticPr fontId="27" type="noConversion"/>
  </si>
  <si>
    <t>No. of clients</t>
    <phoneticPr fontId="27" type="noConversion"/>
  </si>
  <si>
    <t>I demonstrate my transformational skills in pictures</t>
  </si>
  <si>
    <t>Before and after examples</t>
  </si>
  <si>
    <t>D3</t>
  </si>
  <si>
    <r>
      <t>I re use our Super6 newsletter with our contacts</t>
    </r>
    <r>
      <rPr>
        <i/>
        <sz val="13"/>
        <color indexed="8"/>
        <rFont val="Abadi MT Condensed Light"/>
      </rPr>
      <t xml:space="preserve"> </t>
    </r>
  </si>
  <si>
    <r>
      <t>I get prospects to agree to our sales process before we start (PDF, video, script)</t>
    </r>
    <r>
      <rPr>
        <sz val="13"/>
        <color indexed="8"/>
        <rFont val="Times New Roman"/>
      </rPr>
      <t xml:space="preserve"> </t>
    </r>
  </si>
  <si>
    <t>When you adopt a premium pricing strategy this table shows the amount by which your sales would have to decline following a price increase before your gross proft is reduced below it's present level. For example, at the same 40% margin a 10% increase in your price could sustain a 20% reduction in your sales volume.</t>
  </si>
  <si>
    <t>And you Increase Your Price By:</t>
    <phoneticPr fontId="27" type="noConversion"/>
  </si>
  <si>
    <t>What Needs to Happen to 
Earn the Income You Want?</t>
  </si>
  <si>
    <t>Profit per average client</t>
  </si>
  <si>
    <r>
      <t xml:space="preserve">Then your sales could </t>
    </r>
    <r>
      <rPr>
        <b/>
        <sz val="12"/>
        <color theme="8" tint="-0.249977111117893"/>
        <rFont val="Tahoma"/>
        <family val="2"/>
      </rPr>
      <t>DECLINE</t>
    </r>
    <r>
      <rPr>
        <b/>
        <sz val="12"/>
        <color indexed="8"/>
        <rFont val="Tahoma"/>
        <family val="2"/>
      </rPr>
      <t xml:space="preserve"> by the amount shown 
before your Gross Profit is reduced...</t>
    </r>
    <phoneticPr fontId="27" type="noConversion"/>
  </si>
  <si>
    <t>Prospects/enquiries</t>
    <phoneticPr fontId="27" type="noConversion"/>
  </si>
  <si>
    <t>Conversion rate</t>
    <phoneticPr fontId="27" type="noConversion"/>
  </si>
  <si>
    <t>Conversion rate</t>
    <phoneticPr fontId="27" type="noConversion"/>
  </si>
  <si>
    <t>Conversion rate</t>
    <phoneticPr fontId="27" type="noConversion"/>
  </si>
  <si>
    <t>ROI July</t>
    <phoneticPr fontId="35" type="noConversion"/>
  </si>
  <si>
    <t>Low commitment consultation offer (LCC)</t>
  </si>
  <si>
    <t>C1</t>
  </si>
  <si>
    <t>I have an automated follow up system that emails at least 3 times after the Monkey’s Fist have been requested to offer a LCC meeting</t>
  </si>
  <si>
    <t>3 step email sequences</t>
  </si>
  <si>
    <t>C2</t>
  </si>
  <si>
    <t>Pre meeting material sent</t>
    <phoneticPr fontId="27" type="noConversion"/>
  </si>
  <si>
    <t>FAQ</t>
    <phoneticPr fontId="27" type="noConversion"/>
  </si>
  <si>
    <t>Here's how we operate (initial process)</t>
    <phoneticPr fontId="27" type="noConversion"/>
  </si>
  <si>
    <t>Second Meeting meeting</t>
    <phoneticPr fontId="27" type="noConversion"/>
  </si>
  <si>
    <t>Feedback obtained</t>
    <phoneticPr fontId="27" type="noConversion"/>
  </si>
  <si>
    <t>My website is optimised to rank high when people google ‘architect’ in local searches</t>
  </si>
  <si>
    <t>Website optimization</t>
  </si>
  <si>
    <t>B13</t>
  </si>
  <si>
    <t>Lead conversion (to initial meeting)</t>
  </si>
  <si>
    <t>C</t>
  </si>
  <si>
    <t>I have an automated follow up system that continues to offer useful educational info each month</t>
  </si>
  <si>
    <t>Circle of love</t>
  </si>
  <si>
    <t>C3</t>
  </si>
  <si>
    <t xml:space="preserve">I have an automated follow up system that emails new LCC offers every three months, we don’t know when they are going to decide to start their process but we will have been in touch recently </t>
  </si>
  <si>
    <r>
      <t>2</t>
    </r>
    <r>
      <rPr>
        <vertAlign val="superscript"/>
        <sz val="12"/>
        <color indexed="8"/>
        <rFont val="Times New Roman"/>
      </rPr>
      <t>nd</t>
    </r>
    <r>
      <rPr>
        <sz val="12"/>
        <color indexed="8"/>
        <rFont val="Times New Roman"/>
      </rPr>
      <t xml:space="preserve"> campaign driving a LCC</t>
    </r>
  </si>
  <si>
    <t>C4</t>
  </si>
  <si>
    <t>I use Houzz to be found when people search online</t>
  </si>
  <si>
    <t>Houzz.com</t>
  </si>
  <si>
    <t>B9</t>
  </si>
  <si>
    <t>I target area schools/community newsletters to reach small geographic areas</t>
  </si>
  <si>
    <t>Local ads</t>
  </si>
  <si>
    <t>B10</t>
  </si>
  <si>
    <t>Mini Murdoch</t>
  </si>
  <si>
    <t>B11</t>
  </si>
  <si>
    <t>yes</t>
    <phoneticPr fontId="27" type="noConversion"/>
  </si>
  <si>
    <r>
      <t xml:space="preserve">Shock and awe box </t>
    </r>
    <r>
      <rPr>
        <sz val="9"/>
        <color indexed="9"/>
        <rFont val="Calibri"/>
      </rPr>
      <t>(-rules</t>
    </r>
    <phoneticPr fontId="27" type="noConversion"/>
  </si>
  <si>
    <t>Thursday</t>
    <phoneticPr fontId="27" type="noConversion"/>
  </si>
  <si>
    <t>Educational report 2</t>
    <phoneticPr fontId="27" type="noConversion"/>
  </si>
  <si>
    <t>Diagnostic 1</t>
    <phoneticPr fontId="27" type="noConversion"/>
  </si>
  <si>
    <t>Diagnostic 2</t>
    <phoneticPr fontId="27" type="noConversion"/>
  </si>
  <si>
    <t>Coloured Cells are Automatically Calculated</t>
    <phoneticPr fontId="27" type="noConversion"/>
  </si>
  <si>
    <t>If Your Present Margin Is...</t>
  </si>
  <si>
    <t>Optimisation ratio</t>
    <phoneticPr fontId="27" type="noConversion"/>
  </si>
  <si>
    <t>TRIPWIRE</t>
    <phoneticPr fontId="27" type="noConversion"/>
  </si>
  <si>
    <t>MEETING (DIAGNOSIS)</t>
    <phoneticPr fontId="27" type="noConversion"/>
  </si>
  <si>
    <t>UPGRADED CLIENT VALUE</t>
    <phoneticPr fontId="27" type="noConversion"/>
  </si>
  <si>
    <t>BASIC CLIENT VALUE</t>
    <phoneticPr fontId="27" type="noConversion"/>
  </si>
  <si>
    <t>MARGIN</t>
    <phoneticPr fontId="27" type="noConversion"/>
  </si>
  <si>
    <t>AVERAGE BACK END VALUE</t>
    <phoneticPr fontId="27" type="noConversion"/>
  </si>
  <si>
    <t>MONKEY'S FIST</t>
    <phoneticPr fontId="27" type="noConversion"/>
  </si>
  <si>
    <t>.1=10%</t>
    <phoneticPr fontId="27" type="noConversion"/>
  </si>
  <si>
    <t>.5=50%</t>
    <phoneticPr fontId="27" type="noConversion"/>
  </si>
  <si>
    <t>I know how many clients, meetings and leads I will need to hit my profit levels</t>
    <phoneticPr fontId="27" type="noConversion"/>
  </si>
  <si>
    <t>Millionaire Matrix</t>
    <phoneticPr fontId="27" type="noConversion"/>
  </si>
  <si>
    <t>Fundamentals</t>
  </si>
  <si>
    <t>Y/N</t>
  </si>
  <si>
    <t>Module solution</t>
  </si>
  <si>
    <t>A</t>
  </si>
  <si>
    <t>I have a clear vision and measurable goals mapped out</t>
  </si>
  <si>
    <t>Set your goals:</t>
  </si>
  <si>
    <t>A1</t>
  </si>
  <si>
    <t>And you Discount Your Price By:</t>
  </si>
  <si>
    <t>-</t>
  </si>
  <si>
    <t>complete</t>
  </si>
  <si>
    <t>Complete the Shaded Fields</t>
  </si>
  <si>
    <t>Houzz</t>
    <phoneticPr fontId="27" type="noConversion"/>
  </si>
  <si>
    <t>I have mastered the art of talking powerful benefits and transformational outcomes for clients rather than limp wristed features, in other words I talk about how their life will be TRANSFORMED rather than what I will DO.</t>
  </si>
  <si>
    <t>Benefits</t>
  </si>
  <si>
    <t>A5</t>
  </si>
  <si>
    <r>
      <t xml:space="preserve">use this form to track yourqualified leads. </t>
    </r>
    <r>
      <rPr>
        <i/>
        <sz val="11"/>
        <color indexed="9"/>
        <rFont val="Calibri"/>
      </rPr>
      <t>A qualified lead is someone who has requested a meeting and who meets you criteria as a potential client ie has budget, need, timeframe, ability to make decisions</t>
    </r>
    <phoneticPr fontId="27" type="noConversion"/>
  </si>
  <si>
    <t>Source of lead</t>
    <phoneticPr fontId="27" type="noConversion"/>
  </si>
  <si>
    <t>I publish a newsletter/noticeboard to reach a small targeted residential geographic areas</t>
    <phoneticPr fontId="27" type="noConversion"/>
  </si>
  <si>
    <t>I track each lead through my sales process</t>
    <phoneticPr fontId="27" type="noConversion"/>
  </si>
  <si>
    <t>I track each lead source</t>
    <phoneticPr fontId="27" type="noConversion"/>
  </si>
  <si>
    <t>First meeting</t>
    <phoneticPr fontId="27" type="noConversion"/>
  </si>
  <si>
    <t>Full brief taken</t>
    <phoneticPr fontId="27" type="noConversion"/>
  </si>
  <si>
    <t xml:space="preserve">Persuasion equation </t>
    <phoneticPr fontId="27" type="noConversion"/>
  </si>
  <si>
    <t>I've selected narrow target markets and have focused marketing approaches for each</t>
  </si>
  <si>
    <t>80-20 Niche(s) selection:</t>
  </si>
  <si>
    <t>A2</t>
  </si>
  <si>
    <t>I know my ideal client so well I could write a page in their diary</t>
  </si>
  <si>
    <t>Avatar of ideal client:</t>
  </si>
  <si>
    <t>A3</t>
  </si>
  <si>
    <t>Measurement of KPI’s</t>
  </si>
  <si>
    <t>A4</t>
  </si>
  <si>
    <t>I spell out how to be a good client and get the best results from our engagement</t>
  </si>
  <si>
    <r>
      <t>I</t>
    </r>
    <r>
      <rPr>
        <sz val="13"/>
        <color indexed="8"/>
        <rFont val="Abadi MT Condensed Light"/>
      </rPr>
      <t xml:space="preserve"> have a series of my favourite educational resources I use to do heavy lifting prior to meeting. This information, educates, motives and predisposes a potential client to me</t>
    </r>
  </si>
  <si>
    <t>Here’s how many review meetings you need</t>
  </si>
  <si>
    <r>
      <t xml:space="preserve">Your sales must </t>
    </r>
    <r>
      <rPr>
        <b/>
        <sz val="12"/>
        <color rgb="FF0070C0"/>
        <rFont val="Tahoma"/>
        <family val="2"/>
      </rPr>
      <t xml:space="preserve">INCREASE </t>
    </r>
    <r>
      <rPr>
        <b/>
        <sz val="12"/>
        <color indexed="8"/>
        <rFont val="Tahoma"/>
        <family val="2"/>
      </rPr>
      <t>by the amount 
shown to keep the same Gross Profit</t>
    </r>
  </si>
  <si>
    <t>Results in an increase in profit by</t>
    <phoneticPr fontId="27" type="noConversion"/>
  </si>
  <si>
    <t>What margin do you operate with?</t>
  </si>
  <si>
    <t>What revenue do you receive from an average new client?</t>
  </si>
  <si>
    <t>Rules of engagement</t>
  </si>
  <si>
    <t>E1</t>
  </si>
  <si>
    <t>I control each meeting and look professional by setting the agenda</t>
  </si>
  <si>
    <t>Setting the meeting agenda</t>
  </si>
  <si>
    <t>E2</t>
  </si>
  <si>
    <t xml:space="preserve">I know each question I want answered and have those questions listed </t>
  </si>
  <si>
    <t>First meeting questionnaire</t>
  </si>
  <si>
    <t>E3</t>
  </si>
  <si>
    <t xml:space="preserve"> I now how to incorporate the PE into any conversation</t>
  </si>
  <si>
    <t>Persuasion equation</t>
  </si>
  <si>
    <t>E4</t>
  </si>
  <si>
    <t>Remarkable client experience</t>
  </si>
  <si>
    <t>F</t>
  </si>
  <si>
    <t>Prospects must complete a questionnaire before we meet</t>
  </si>
  <si>
    <t>Pre meeting questionnaire</t>
  </si>
  <si>
    <t>D4</t>
  </si>
  <si>
    <t>Educational tools</t>
  </si>
  <si>
    <t>D5</t>
  </si>
  <si>
    <r>
      <t xml:space="preserve">Meeting Strategies – </t>
    </r>
    <r>
      <rPr>
        <i/>
        <sz val="12"/>
        <color indexed="8"/>
        <rFont val="Times New Roman"/>
      </rPr>
      <t>qualify, diagnose and close the deal</t>
    </r>
  </si>
  <si>
    <t>E</t>
  </si>
  <si>
    <t>I know the numbers (6 ways) I need to hit to increase my profits</t>
    <phoneticPr fontId="27" type="noConversion"/>
  </si>
  <si>
    <t>I have a dependable and successful systems for orchestrating referrals</t>
  </si>
  <si>
    <t>Other referral strategy</t>
  </si>
  <si>
    <t>B5</t>
  </si>
  <si>
    <t>Email newsletter to your contacts</t>
  </si>
  <si>
    <t>B6</t>
  </si>
  <si>
    <t>We use press releases to generate credibility and free publicity</t>
  </si>
  <si>
    <t>Press releases</t>
  </si>
  <si>
    <t>B7</t>
  </si>
  <si>
    <t>How many enquiries do you need to get a meeting?</t>
  </si>
  <si>
    <t>ROI June</t>
    <phoneticPr fontId="35" type="noConversion"/>
  </si>
  <si>
    <t>PR press releases</t>
    <phoneticPr fontId="27" type="noConversion"/>
  </si>
  <si>
    <t>Mini murdoch</t>
    <phoneticPr fontId="27" type="noConversion"/>
  </si>
  <si>
    <t>Referrals from builders</t>
    <phoneticPr fontId="27" type="noConversion"/>
  </si>
  <si>
    <t>I am listed with google maps to be found when people search online</t>
  </si>
  <si>
    <t>Google maps</t>
  </si>
  <si>
    <t>B12</t>
  </si>
  <si>
    <t>Adwords 1</t>
    <phoneticPr fontId="27" type="noConversion"/>
  </si>
  <si>
    <t>My LCC makes it easy for a potential client to engage me even if they are in the discovery phase of their project, by getting in the door early I have a huge advantage</t>
  </si>
  <si>
    <t>I use adwords to be found when people search online</t>
  </si>
  <si>
    <t>Google adwords</t>
  </si>
  <si>
    <t>B8</t>
  </si>
  <si>
    <t>feasibility study</t>
    <phoneticPr fontId="27" type="noConversion"/>
  </si>
  <si>
    <t>no</t>
    <phoneticPr fontId="27" type="noConversion"/>
  </si>
  <si>
    <t>proposal</t>
    <phoneticPr fontId="27" type="noConversion"/>
  </si>
  <si>
    <t>Notes</t>
    <phoneticPr fontId="27" type="noConversion"/>
  </si>
  <si>
    <t>sell or rebuild</t>
    <phoneticPr fontId="27" type="noConversion"/>
  </si>
  <si>
    <t>Suzanne feasibility study</t>
    <phoneticPr fontId="27" type="noConversion"/>
  </si>
  <si>
    <t>Meeting requested</t>
    <phoneticPr fontId="27" type="noConversion"/>
  </si>
  <si>
    <t>Qualification questions asked</t>
    <phoneticPr fontId="27" type="noConversion"/>
  </si>
  <si>
    <t>Why Cathi Colla?</t>
    <phoneticPr fontId="27" type="noConversion"/>
  </si>
  <si>
    <t>yes</t>
    <phoneticPr fontId="27" type="noConversion"/>
  </si>
  <si>
    <t>yes</t>
    <phoneticPr fontId="27" type="noConversion"/>
  </si>
  <si>
    <t>yes</t>
    <phoneticPr fontId="27" type="noConversion"/>
  </si>
  <si>
    <t>not yet</t>
    <phoneticPr fontId="27" type="noConversion"/>
  </si>
  <si>
    <t>Monday</t>
    <phoneticPr fontId="27" type="noConversion"/>
  </si>
  <si>
    <t>Summary of meeting and brief</t>
    <phoneticPr fontId="27" type="noConversion"/>
  </si>
  <si>
    <t>school fete</t>
    <phoneticPr fontId="27" type="noConversion"/>
  </si>
  <si>
    <t xml:space="preserve">Suzanne </t>
    <phoneticPr fontId="27" type="noConversion"/>
  </si>
  <si>
    <t>6 ways</t>
    <phoneticPr fontId="27" type="noConversion"/>
  </si>
</sst>
</file>

<file path=xl/styles.xml><?xml version="1.0" encoding="utf-8"?>
<styleSheet xmlns="http://schemas.openxmlformats.org/spreadsheetml/2006/main">
  <numFmts count="4">
    <numFmt numFmtId="8" formatCode="&quot;$&quot;#,##0.00_);[Red]\(&quot;$&quot;#,##0.00\)"/>
    <numFmt numFmtId="164" formatCode="0.0"/>
    <numFmt numFmtId="165" formatCode="0.000"/>
    <numFmt numFmtId="166" formatCode="&quot;$&quot;#,##0"/>
  </numFmts>
  <fonts count="56">
    <font>
      <sz val="11"/>
      <color theme="1"/>
      <name val="Calibri"/>
      <family val="2"/>
      <scheme val="minor"/>
    </font>
    <font>
      <sz val="11"/>
      <color theme="1"/>
      <name val="Calibri"/>
      <family val="2"/>
      <scheme val="minor"/>
    </font>
    <font>
      <sz val="11"/>
      <color indexed="8"/>
      <name val="Tahoma"/>
      <family val="2"/>
    </font>
    <font>
      <sz val="12"/>
      <color indexed="8"/>
      <name val="Tahoma"/>
      <family val="2"/>
    </font>
    <font>
      <sz val="28"/>
      <color indexed="8"/>
      <name val="Adobe Fan Heiti Std B"/>
      <family val="2"/>
      <charset val="128"/>
    </font>
    <font>
      <sz val="18"/>
      <color indexed="8"/>
      <name val="Adobe Fan Heiti Std B"/>
      <family val="2"/>
      <charset val="128"/>
    </font>
    <font>
      <sz val="20"/>
      <color indexed="8"/>
      <name val="Adobe Fan Heiti Std B"/>
      <family val="2"/>
      <charset val="128"/>
    </font>
    <font>
      <sz val="24"/>
      <color indexed="8"/>
      <name val="Adobe Fan Heiti Std B"/>
      <family val="2"/>
      <charset val="128"/>
    </font>
    <font>
      <b/>
      <sz val="11"/>
      <color indexed="8"/>
      <name val="Tahoma"/>
      <family val="2"/>
    </font>
    <font>
      <sz val="11"/>
      <color indexed="8"/>
      <name val="Tahoma"/>
      <family val="2"/>
    </font>
    <font>
      <b/>
      <sz val="13"/>
      <color indexed="8"/>
      <name val="Tahoma"/>
      <family val="2"/>
    </font>
    <font>
      <b/>
      <sz val="18"/>
      <color indexed="9"/>
      <name val="Adobe Gothic Std B"/>
      <family val="2"/>
      <charset val="128"/>
    </font>
    <font>
      <b/>
      <sz val="12"/>
      <color indexed="8"/>
      <name val="Tahoma"/>
      <family val="2"/>
    </font>
    <font>
      <b/>
      <sz val="12"/>
      <color rgb="FF0070C0"/>
      <name val="Tahoma"/>
      <family val="2"/>
    </font>
    <font>
      <b/>
      <sz val="15"/>
      <color indexed="9"/>
      <name val="Tahoma"/>
      <family val="2"/>
    </font>
    <font>
      <sz val="36"/>
      <color theme="8" tint="-0.499984740745262"/>
      <name val="Impact"/>
      <family val="2"/>
    </font>
    <font>
      <u/>
      <sz val="36"/>
      <color theme="8" tint="-0.499984740745262"/>
      <name val="Impact"/>
      <family val="2"/>
    </font>
    <font>
      <sz val="24"/>
      <color rgb="FFCC0000"/>
      <name val="Adobe Fan Heiti Std B"/>
      <family val="2"/>
      <charset val="128"/>
    </font>
    <font>
      <b/>
      <sz val="12"/>
      <color theme="8" tint="-0.249977111117893"/>
      <name val="Tahoma"/>
      <family val="2"/>
    </font>
    <font>
      <sz val="12"/>
      <color indexed="8"/>
      <name val="Tahoma"/>
      <family val="2"/>
    </font>
    <font>
      <sz val="12"/>
      <name val="Tahoma"/>
      <family val="2"/>
    </font>
    <font>
      <i/>
      <sz val="12"/>
      <color indexed="8"/>
      <name val="Tahoma"/>
      <family val="2"/>
    </font>
    <font>
      <b/>
      <sz val="12"/>
      <color indexed="9"/>
      <name val="Tahoma"/>
      <family val="2"/>
    </font>
    <font>
      <b/>
      <i/>
      <sz val="11"/>
      <color theme="1"/>
      <name val="Calibri"/>
      <family val="2"/>
      <scheme val="minor"/>
    </font>
    <font>
      <i/>
      <sz val="10"/>
      <color theme="1"/>
      <name val="Calibri"/>
      <family val="2"/>
      <scheme val="minor"/>
    </font>
    <font>
      <sz val="10"/>
      <color theme="1"/>
      <name val="Calibri"/>
      <family val="2"/>
      <scheme val="minor"/>
    </font>
    <font>
      <b/>
      <sz val="11"/>
      <name val="Arial"/>
      <family val="2"/>
    </font>
    <font>
      <sz val="8"/>
      <name val="Verdana"/>
    </font>
    <font>
      <sz val="22"/>
      <color indexed="9"/>
      <name val="Calibri"/>
    </font>
    <font>
      <sz val="13"/>
      <color indexed="8"/>
      <name val="Calibri"/>
    </font>
    <font>
      <sz val="13"/>
      <color indexed="9"/>
      <name val="Calibri"/>
    </font>
    <font>
      <sz val="22"/>
      <color indexed="18"/>
      <name val="Calibri"/>
    </font>
    <font>
      <sz val="18"/>
      <color indexed="9"/>
      <name val="Calibri"/>
    </font>
    <font>
      <sz val="29"/>
      <color indexed="8"/>
      <name val="Adobe Fan"/>
    </font>
    <font>
      <sz val="29"/>
      <color indexed="10"/>
      <name val="Adobe Fan"/>
    </font>
    <font>
      <sz val="11"/>
      <color indexed="8"/>
      <name val="Calibri"/>
      <family val="2"/>
    </font>
    <font>
      <sz val="11"/>
      <color indexed="9"/>
      <name val="Calibri"/>
    </font>
    <font>
      <sz val="22"/>
      <color indexed="8"/>
      <name val="Calibri"/>
    </font>
    <font>
      <sz val="14"/>
      <color indexed="9"/>
      <name val="Calibri"/>
    </font>
    <font>
      <i/>
      <sz val="16"/>
      <color indexed="9"/>
      <name val="Calibri"/>
    </font>
    <font>
      <b/>
      <i/>
      <sz val="11"/>
      <color indexed="8"/>
      <name val="Calibri"/>
      <family val="2"/>
    </font>
    <font>
      <sz val="13"/>
      <color indexed="13"/>
      <name val="Calibri"/>
    </font>
    <font>
      <sz val="11"/>
      <color indexed="12"/>
      <name val="Tahoma"/>
    </font>
    <font>
      <sz val="12"/>
      <color indexed="8"/>
      <name val="Times New Roman"/>
    </font>
    <font>
      <b/>
      <sz val="12"/>
      <color indexed="8"/>
      <name val="Times New Roman"/>
    </font>
    <font>
      <sz val="9"/>
      <color indexed="8"/>
      <name val="Times New Roman"/>
    </font>
    <font>
      <i/>
      <sz val="12"/>
      <color indexed="8"/>
      <name val="Times New Roman"/>
    </font>
    <font>
      <vertAlign val="superscript"/>
      <sz val="12"/>
      <color indexed="8"/>
      <name val="Times New Roman"/>
    </font>
    <font>
      <sz val="13"/>
      <color indexed="8"/>
      <name val="Abadi MT Condensed Light"/>
    </font>
    <font>
      <i/>
      <sz val="13"/>
      <color indexed="8"/>
      <name val="Abadi MT Condensed Light"/>
    </font>
    <font>
      <sz val="13"/>
      <color indexed="8"/>
      <name val="Times New Roman"/>
    </font>
    <font>
      <i/>
      <sz val="11"/>
      <color indexed="9"/>
      <name val="Calibri"/>
    </font>
    <font>
      <sz val="14"/>
      <name val="Calibri"/>
    </font>
    <font>
      <sz val="12"/>
      <name val="Calibri"/>
    </font>
    <font>
      <sz val="11"/>
      <name val="Calibri"/>
    </font>
    <font>
      <sz val="9"/>
      <color indexed="9"/>
      <name val="Calibri"/>
    </font>
  </fonts>
  <fills count="17">
    <fill>
      <patternFill patternType="none"/>
    </fill>
    <fill>
      <patternFill patternType="gray125"/>
    </fill>
    <fill>
      <patternFill patternType="solid">
        <fgColor theme="8" tint="-0.49998474074526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9" tint="0.39997558519241921"/>
        <bgColor indexed="64"/>
      </patternFill>
    </fill>
    <fill>
      <patternFill patternType="solid">
        <fgColor rgb="FFFFFF66"/>
        <bgColor indexed="64"/>
      </patternFill>
    </fill>
    <fill>
      <patternFill patternType="solid">
        <fgColor indexed="43"/>
        <bgColor indexed="64"/>
      </patternFill>
    </fill>
    <fill>
      <patternFill patternType="solid">
        <fgColor indexed="22"/>
        <bgColor indexed="64"/>
      </patternFill>
    </fill>
    <fill>
      <patternFill patternType="solid">
        <fgColor indexed="18"/>
        <bgColor indexed="64"/>
      </patternFill>
    </fill>
    <fill>
      <patternFill patternType="solid">
        <fgColor indexed="45"/>
        <bgColor indexed="64"/>
      </patternFill>
    </fill>
    <fill>
      <patternFill patternType="solid">
        <fgColor indexed="8"/>
        <bgColor indexed="64"/>
      </patternFill>
    </fill>
    <fill>
      <patternFill patternType="solid">
        <fgColor indexed="42"/>
        <bgColor indexed="64"/>
      </patternFill>
    </fill>
    <fill>
      <patternFill patternType="solid">
        <fgColor indexed="41"/>
        <bgColor indexed="64"/>
      </patternFill>
    </fill>
    <fill>
      <patternFill patternType="solid">
        <fgColor indexed="47"/>
        <bgColor indexed="64"/>
      </patternFill>
    </fill>
    <fill>
      <patternFill patternType="solid">
        <fgColor indexed="44"/>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8"/>
      </left>
      <right style="medium">
        <color indexed="8"/>
      </right>
      <top/>
      <bottom style="medium">
        <color indexed="8"/>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64"/>
      </left>
      <right style="thin">
        <color indexed="64"/>
      </right>
      <top/>
      <bottom/>
      <diagonal/>
    </border>
  </borders>
  <cellStyleXfs count="2">
    <xf numFmtId="0" fontId="0" fillId="0" borderId="0"/>
    <xf numFmtId="9" fontId="1" fillId="0" borderId="0" applyFont="0" applyFill="0" applyBorder="0" applyAlignment="0" applyProtection="0"/>
  </cellStyleXfs>
  <cellXfs count="155">
    <xf numFmtId="0" fontId="0" fillId="0" borderId="0" xfId="0"/>
    <xf numFmtId="0" fontId="2" fillId="0" borderId="0" xfId="0" applyFont="1"/>
    <xf numFmtId="0" fontId="3" fillId="0" borderId="0" xfId="0" applyFont="1"/>
    <xf numFmtId="0" fontId="8" fillId="0" borderId="0" xfId="0" applyFont="1" applyBorder="1"/>
    <xf numFmtId="0" fontId="9" fillId="0" borderId="0" xfId="0" applyFont="1" applyBorder="1"/>
    <xf numFmtId="0" fontId="8" fillId="0" borderId="0" xfId="0" applyFont="1" applyBorder="1" applyAlignment="1">
      <alignment horizontal="center" vertical="center"/>
    </xf>
    <xf numFmtId="0" fontId="9" fillId="0" borderId="0" xfId="0" applyFont="1" applyBorder="1" applyAlignment="1">
      <alignment horizontal="center" vertical="center"/>
    </xf>
    <xf numFmtId="9" fontId="9" fillId="0" borderId="2" xfId="0" applyNumberFormat="1" applyFont="1" applyBorder="1" applyAlignment="1">
      <alignment horizontal="center" vertical="center"/>
    </xf>
    <xf numFmtId="0" fontId="9" fillId="0" borderId="2" xfId="0" applyFont="1" applyBorder="1" applyAlignment="1">
      <alignment horizontal="center" vertical="center"/>
    </xf>
    <xf numFmtId="0" fontId="3" fillId="0" borderId="0" xfId="0" applyFont="1" applyFill="1"/>
    <xf numFmtId="9" fontId="10" fillId="4" borderId="2" xfId="0" applyNumberFormat="1" applyFont="1" applyFill="1" applyBorder="1" applyAlignment="1">
      <alignment horizontal="center" vertical="center"/>
    </xf>
    <xf numFmtId="0" fontId="7" fillId="0" borderId="0" xfId="0" applyFont="1" applyFill="1" applyAlignment="1"/>
    <xf numFmtId="9" fontId="9" fillId="0" borderId="2" xfId="1" applyFont="1" applyBorder="1" applyAlignment="1">
      <alignment horizontal="center" vertical="center"/>
    </xf>
    <xf numFmtId="0" fontId="5" fillId="0" borderId="0" xfId="0" applyFont="1" applyAlignment="1">
      <alignment vertical="center" wrapText="1"/>
    </xf>
    <xf numFmtId="0" fontId="19" fillId="0" borderId="17" xfId="0" applyFont="1" applyBorder="1" applyAlignment="1">
      <alignment vertical="center" wrapText="1"/>
    </xf>
    <xf numFmtId="0" fontId="19" fillId="0" borderId="19" xfId="0" applyFont="1" applyBorder="1" applyAlignment="1">
      <alignment vertical="center" wrapText="1"/>
    </xf>
    <xf numFmtId="0" fontId="22" fillId="2" borderId="15" xfId="0" applyFont="1" applyFill="1" applyBorder="1" applyAlignment="1">
      <alignment vertical="center" wrapText="1"/>
    </xf>
    <xf numFmtId="0" fontId="21" fillId="0" borderId="17" xfId="0" applyFont="1" applyBorder="1" applyAlignment="1">
      <alignment vertical="center" wrapText="1"/>
    </xf>
    <xf numFmtId="0" fontId="19" fillId="7" borderId="18" xfId="0" applyFont="1" applyFill="1" applyBorder="1" applyAlignment="1">
      <alignment horizontal="center" vertical="center" wrapText="1"/>
    </xf>
    <xf numFmtId="164" fontId="20" fillId="7" borderId="18" xfId="0" applyNumberFormat="1" applyFont="1" applyFill="1" applyBorder="1" applyAlignment="1">
      <alignment horizontal="center" vertical="center"/>
    </xf>
    <xf numFmtId="164" fontId="20" fillId="7" borderId="20" xfId="0" applyNumberFormat="1" applyFont="1" applyFill="1" applyBorder="1" applyAlignment="1">
      <alignment horizontal="center" vertical="center"/>
    </xf>
    <xf numFmtId="0" fontId="23" fillId="0" borderId="0" xfId="0" applyFont="1" applyAlignment="1">
      <alignment horizontal="right" vertical="center"/>
    </xf>
    <xf numFmtId="9" fontId="19" fillId="6" borderId="18" xfId="1" applyFont="1" applyFill="1" applyBorder="1" applyAlignment="1">
      <alignment horizontal="center" vertical="center" wrapText="1"/>
    </xf>
    <xf numFmtId="0" fontId="0" fillId="0" borderId="0" xfId="0" applyFill="1" applyAlignment="1">
      <alignment horizontal="center" vertical="center"/>
    </xf>
    <xf numFmtId="0" fontId="6" fillId="0" borderId="0" xfId="0" applyFont="1" applyFill="1" applyBorder="1" applyAlignment="1">
      <alignment horizontal="right" vertical="center"/>
    </xf>
    <xf numFmtId="0" fontId="19" fillId="0" borderId="22" xfId="0" applyFont="1" applyBorder="1" applyAlignment="1">
      <alignment vertical="center" wrapText="1"/>
    </xf>
    <xf numFmtId="0" fontId="19" fillId="0" borderId="23" xfId="0" applyFont="1" applyBorder="1" applyAlignment="1">
      <alignment vertical="center" wrapText="1"/>
    </xf>
    <xf numFmtId="0" fontId="19" fillId="6" borderId="24" xfId="0" applyFont="1" applyFill="1" applyBorder="1" applyAlignment="1">
      <alignment horizontal="center" vertical="center" wrapText="1"/>
    </xf>
    <xf numFmtId="164" fontId="20" fillId="7" borderId="25" xfId="0" applyNumberFormat="1" applyFont="1" applyFill="1" applyBorder="1" applyAlignment="1">
      <alignment horizontal="center" vertical="center"/>
    </xf>
    <xf numFmtId="0" fontId="24" fillId="0" borderId="0" xfId="0" applyFont="1" applyAlignment="1">
      <alignment horizontal="right" vertical="center"/>
    </xf>
    <xf numFmtId="0" fontId="25" fillId="7" borderId="0" xfId="0" applyFont="1" applyFill="1" applyAlignment="1">
      <alignment horizontal="center" vertical="center"/>
    </xf>
    <xf numFmtId="0" fontId="25" fillId="6" borderId="0" xfId="0" applyFont="1" applyFill="1" applyAlignment="1">
      <alignment horizontal="center" vertical="center"/>
    </xf>
    <xf numFmtId="0" fontId="2" fillId="0" borderId="0" xfId="0" applyFont="1" applyAlignment="1">
      <alignment horizontal="center"/>
    </xf>
    <xf numFmtId="0" fontId="2" fillId="0" borderId="1" xfId="0" applyFont="1" applyBorder="1"/>
    <xf numFmtId="0" fontId="2" fillId="0" borderId="0" xfId="0" applyFont="1" applyFill="1" applyAlignment="1">
      <alignment horizontal="center"/>
    </xf>
    <xf numFmtId="0" fontId="2" fillId="0" borderId="1" xfId="0" applyFont="1" applyBorder="1" applyAlignment="1">
      <alignment horizontal="center"/>
    </xf>
    <xf numFmtId="0" fontId="26" fillId="0" borderId="0" xfId="0" applyFont="1" applyFill="1" applyAlignment="1">
      <alignment horizontal="center" textRotation="90" wrapText="1" shrinkToFit="1"/>
    </xf>
    <xf numFmtId="0" fontId="26" fillId="0" borderId="0" xfId="0" applyFont="1" applyFill="1" applyAlignment="1">
      <alignment horizontal="center" wrapText="1"/>
    </xf>
    <xf numFmtId="0" fontId="0" fillId="9" borderId="0" xfId="0" applyFill="1"/>
    <xf numFmtId="0" fontId="28" fillId="10" borderId="0" xfId="0" applyFont="1" applyFill="1"/>
    <xf numFmtId="9" fontId="2" fillId="8" borderId="1" xfId="0" applyNumberFormat="1" applyFont="1" applyFill="1" applyBorder="1" applyAlignment="1">
      <alignment horizontal="center"/>
    </xf>
    <xf numFmtId="0" fontId="30" fillId="10" borderId="0" xfId="0" applyFont="1" applyFill="1"/>
    <xf numFmtId="0" fontId="30" fillId="10" borderId="28" xfId="0" applyFont="1" applyFill="1" applyBorder="1"/>
    <xf numFmtId="10" fontId="31" fillId="8" borderId="35" xfId="0" applyNumberFormat="1" applyFont="1" applyFill="1" applyBorder="1"/>
    <xf numFmtId="0" fontId="32" fillId="10" borderId="0" xfId="0" applyFont="1" applyFill="1" applyAlignment="1">
      <alignment horizontal="center"/>
    </xf>
    <xf numFmtId="0" fontId="33" fillId="9" borderId="0" xfId="0" applyFont="1" applyFill="1" applyAlignment="1">
      <alignment horizontal="left"/>
    </xf>
    <xf numFmtId="0" fontId="29" fillId="0" borderId="32" xfId="0" applyFont="1" applyFill="1" applyBorder="1" applyAlignment="1">
      <alignment horizontal="center"/>
    </xf>
    <xf numFmtId="0" fontId="29" fillId="0" borderId="33" xfId="0" applyFont="1" applyFill="1" applyBorder="1" applyAlignment="1">
      <alignment horizontal="center"/>
    </xf>
    <xf numFmtId="0" fontId="29" fillId="0" borderId="34" xfId="0" applyFont="1" applyFill="1" applyBorder="1" applyAlignment="1">
      <alignment horizontal="center"/>
    </xf>
    <xf numFmtId="0" fontId="29" fillId="0" borderId="29" xfId="0" applyFont="1" applyFill="1" applyBorder="1" applyAlignment="1">
      <alignment horizontal="center"/>
    </xf>
    <xf numFmtId="0" fontId="29" fillId="0" borderId="0" xfId="0" applyFont="1" applyFill="1" applyBorder="1" applyAlignment="1">
      <alignment horizontal="center"/>
    </xf>
    <xf numFmtId="0" fontId="29" fillId="0" borderId="30" xfId="0" applyFont="1" applyFill="1" applyBorder="1" applyAlignment="1">
      <alignment horizontal="center"/>
    </xf>
    <xf numFmtId="0" fontId="29" fillId="8" borderId="27" xfId="0" applyFont="1" applyFill="1" applyBorder="1" applyAlignment="1">
      <alignment horizontal="center"/>
    </xf>
    <xf numFmtId="164" fontId="29" fillId="8" borderId="31" xfId="0" applyNumberFormat="1" applyFont="1" applyFill="1" applyBorder="1" applyAlignment="1">
      <alignment horizontal="center"/>
    </xf>
    <xf numFmtId="0" fontId="29" fillId="0" borderId="29" xfId="0" applyFont="1" applyBorder="1" applyAlignment="1">
      <alignment horizontal="center"/>
    </xf>
    <xf numFmtId="0" fontId="29" fillId="0" borderId="0" xfId="0" applyFont="1" applyBorder="1" applyAlignment="1">
      <alignment horizontal="center"/>
    </xf>
    <xf numFmtId="1" fontId="29" fillId="0" borderId="30" xfId="0" applyNumberFormat="1" applyFont="1" applyBorder="1" applyAlignment="1">
      <alignment horizontal="center"/>
    </xf>
    <xf numFmtId="164" fontId="29" fillId="0" borderId="30" xfId="0" applyNumberFormat="1" applyFont="1" applyBorder="1" applyAlignment="1">
      <alignment horizontal="center"/>
    </xf>
    <xf numFmtId="3" fontId="29" fillId="8" borderId="27" xfId="0" applyNumberFormat="1" applyFont="1" applyFill="1" applyBorder="1" applyAlignment="1">
      <alignment horizontal="center"/>
    </xf>
    <xf numFmtId="3" fontId="29" fillId="8" borderId="31" xfId="0" applyNumberFormat="1" applyFont="1" applyFill="1" applyBorder="1" applyAlignment="1">
      <alignment horizontal="center"/>
    </xf>
    <xf numFmtId="3" fontId="19" fillId="6" borderId="18" xfId="0" applyNumberFormat="1" applyFont="1" applyFill="1" applyBorder="1" applyAlignment="1">
      <alignment horizontal="center" vertical="center" wrapText="1"/>
    </xf>
    <xf numFmtId="165" fontId="2" fillId="8" borderId="1" xfId="0" applyNumberFormat="1" applyFont="1" applyFill="1" applyBorder="1" applyAlignment="1">
      <alignment horizontal="center"/>
    </xf>
    <xf numFmtId="166" fontId="2" fillId="0" borderId="1" xfId="0" applyNumberFormat="1" applyFont="1" applyBorder="1" applyAlignment="1">
      <alignment horizontal="center"/>
    </xf>
    <xf numFmtId="166" fontId="2" fillId="8" borderId="1" xfId="0" applyNumberFormat="1" applyFont="1" applyFill="1" applyBorder="1" applyAlignment="1">
      <alignment horizontal="center"/>
    </xf>
    <xf numFmtId="1" fontId="2" fillId="8" borderId="1" xfId="0" applyNumberFormat="1" applyFont="1" applyFill="1" applyBorder="1" applyAlignment="1">
      <alignment horizontal="center"/>
    </xf>
    <xf numFmtId="166" fontId="19" fillId="6" borderId="16" xfId="0" applyNumberFormat="1" applyFont="1" applyFill="1" applyBorder="1" applyAlignment="1">
      <alignment horizontal="center" vertical="center" wrapText="1"/>
    </xf>
    <xf numFmtId="3" fontId="29" fillId="0" borderId="29" xfId="0" applyNumberFormat="1" applyFont="1" applyBorder="1" applyAlignment="1">
      <alignment horizontal="center"/>
    </xf>
    <xf numFmtId="0" fontId="0" fillId="0" borderId="0" xfId="0" applyAlignment="1">
      <alignment horizontal="left"/>
    </xf>
    <xf numFmtId="0" fontId="24" fillId="8" borderId="0" xfId="0" applyFont="1" applyFill="1" applyAlignment="1">
      <alignment horizontal="right" vertical="center"/>
    </xf>
    <xf numFmtId="0" fontId="0" fillId="12" borderId="0" xfId="0" applyFill="1" applyAlignment="1">
      <alignment horizontal="left"/>
    </xf>
    <xf numFmtId="0" fontId="36" fillId="12" borderId="0" xfId="0" applyFont="1" applyFill="1" applyAlignment="1">
      <alignment horizontal="left"/>
    </xf>
    <xf numFmtId="0" fontId="0" fillId="12" borderId="0" xfId="0" applyFill="1"/>
    <xf numFmtId="0" fontId="28" fillId="12" borderId="0" xfId="0" applyFont="1" applyFill="1" applyAlignment="1">
      <alignment horizontal="left" vertical="top"/>
    </xf>
    <xf numFmtId="0" fontId="37" fillId="0" borderId="0" xfId="0" applyFont="1" applyAlignment="1">
      <alignment vertical="top"/>
    </xf>
    <xf numFmtId="0" fontId="38" fillId="12" borderId="0" xfId="0" applyFont="1" applyFill="1" applyAlignment="1" applyProtection="1">
      <alignment horizontal="center" vertical="top" wrapText="1" shrinkToFit="1"/>
      <protection locked="0"/>
    </xf>
    <xf numFmtId="0" fontId="0" fillId="0" borderId="1" xfId="0" applyBorder="1"/>
    <xf numFmtId="0" fontId="33" fillId="9" borderId="32" xfId="0" applyFont="1" applyFill="1" applyBorder="1" applyAlignment="1">
      <alignment horizontal="left"/>
    </xf>
    <xf numFmtId="0" fontId="0" fillId="9" borderId="33" xfId="0" applyFill="1" applyBorder="1"/>
    <xf numFmtId="0" fontId="0" fillId="9" borderId="34" xfId="0" applyFill="1" applyBorder="1"/>
    <xf numFmtId="0" fontId="33" fillId="9" borderId="29" xfId="0" applyFont="1" applyFill="1" applyBorder="1" applyAlignment="1">
      <alignment horizontal="left"/>
    </xf>
    <xf numFmtId="0" fontId="0" fillId="9" borderId="0" xfId="0" applyFill="1" applyBorder="1"/>
    <xf numFmtId="0" fontId="0" fillId="9" borderId="30" xfId="0" applyFill="1" applyBorder="1"/>
    <xf numFmtId="0" fontId="30" fillId="10" borderId="29" xfId="0" applyFont="1" applyFill="1" applyBorder="1"/>
    <xf numFmtId="0" fontId="30" fillId="10" borderId="0" xfId="0" applyFont="1" applyFill="1" applyBorder="1"/>
    <xf numFmtId="0" fontId="32" fillId="10" borderId="29" xfId="0" applyFont="1" applyFill="1" applyBorder="1" applyAlignment="1">
      <alignment horizontal="center"/>
    </xf>
    <xf numFmtId="0" fontId="29" fillId="0" borderId="33" xfId="0" applyFont="1" applyBorder="1" applyAlignment="1">
      <alignment horizontal="center"/>
    </xf>
    <xf numFmtId="0" fontId="29" fillId="8" borderId="28" xfId="0" applyFont="1" applyFill="1" applyBorder="1" applyAlignment="1">
      <alignment horizontal="center"/>
    </xf>
    <xf numFmtId="3" fontId="29" fillId="0" borderId="0" xfId="0" applyNumberFormat="1" applyFont="1" applyBorder="1" applyAlignment="1">
      <alignment horizontal="center"/>
    </xf>
    <xf numFmtId="3" fontId="29" fillId="8" borderId="28" xfId="0" applyNumberFormat="1" applyFont="1" applyFill="1" applyBorder="1" applyAlignment="1">
      <alignment horizontal="center"/>
    </xf>
    <xf numFmtId="0" fontId="28" fillId="10" borderId="0" xfId="0" applyFont="1" applyFill="1" applyBorder="1"/>
    <xf numFmtId="0" fontId="0" fillId="9" borderId="29" xfId="0" applyFill="1" applyBorder="1"/>
    <xf numFmtId="0" fontId="0" fillId="9" borderId="37" xfId="0" applyFill="1" applyBorder="1"/>
    <xf numFmtId="0" fontId="0" fillId="9" borderId="38" xfId="0" applyFill="1" applyBorder="1"/>
    <xf numFmtId="0" fontId="0" fillId="9" borderId="39" xfId="0" applyFill="1" applyBorder="1"/>
    <xf numFmtId="164" fontId="29" fillId="8" borderId="30" xfId="0" applyNumberFormat="1" applyFont="1" applyFill="1" applyBorder="1" applyAlignment="1">
      <alignment horizontal="center"/>
    </xf>
    <xf numFmtId="0" fontId="30" fillId="10" borderId="0" xfId="0" applyFont="1" applyFill="1" applyAlignment="1">
      <alignment horizontal="center"/>
    </xf>
    <xf numFmtId="0" fontId="41" fillId="10" borderId="0" xfId="0" applyFont="1" applyFill="1"/>
    <xf numFmtId="0" fontId="42" fillId="0" borderId="1" xfId="0" applyFont="1" applyBorder="1"/>
    <xf numFmtId="166" fontId="2" fillId="0" borderId="1" xfId="0" applyNumberFormat="1" applyFont="1" applyBorder="1" applyAlignment="1" applyProtection="1">
      <alignment horizontal="center"/>
      <protection locked="0"/>
    </xf>
    <xf numFmtId="0" fontId="44" fillId="9" borderId="42" xfId="0" applyFont="1" applyFill="1" applyBorder="1" applyAlignment="1">
      <alignment vertical="top" wrapText="1"/>
    </xf>
    <xf numFmtId="0" fontId="45" fillId="9" borderId="41" xfId="0" applyFont="1" applyFill="1" applyBorder="1" applyAlignment="1">
      <alignment horizontal="center" vertical="top" wrapText="1"/>
    </xf>
    <xf numFmtId="0" fontId="44" fillId="9" borderId="41" xfId="0" applyFont="1" applyFill="1" applyBorder="1" applyAlignment="1">
      <alignment vertical="top" wrapText="1"/>
    </xf>
    <xf numFmtId="0" fontId="43" fillId="0" borderId="40" xfId="0" applyFont="1" applyBorder="1" applyAlignment="1">
      <alignment vertical="top" wrapText="1"/>
    </xf>
    <xf numFmtId="0" fontId="44" fillId="0" borderId="40" xfId="0" applyFont="1" applyBorder="1" applyAlignment="1">
      <alignment vertical="top" wrapText="1"/>
    </xf>
    <xf numFmtId="0" fontId="44" fillId="9" borderId="36" xfId="0" applyFont="1" applyFill="1" applyBorder="1" applyAlignment="1">
      <alignment vertical="top" wrapText="1"/>
    </xf>
    <xf numFmtId="0" fontId="44" fillId="9" borderId="40" xfId="0" applyFont="1" applyFill="1" applyBorder="1" applyAlignment="1">
      <alignment vertical="top" wrapText="1"/>
    </xf>
    <xf numFmtId="0" fontId="48" fillId="11" borderId="36" xfId="0" applyFont="1" applyFill="1" applyBorder="1" applyAlignment="1">
      <alignment vertical="top" wrapText="1"/>
    </xf>
    <xf numFmtId="0" fontId="48" fillId="15" borderId="36" xfId="0" applyFont="1" applyFill="1" applyBorder="1" applyAlignment="1">
      <alignment vertical="top" wrapText="1"/>
    </xf>
    <xf numFmtId="0" fontId="48" fillId="8" borderId="36" xfId="0" applyFont="1" applyFill="1" applyBorder="1" applyAlignment="1">
      <alignment vertical="top" wrapText="1"/>
    </xf>
    <xf numFmtId="0" fontId="48" fillId="13" borderId="36" xfId="0" applyFont="1" applyFill="1" applyBorder="1" applyAlignment="1">
      <alignment vertical="top" wrapText="1"/>
    </xf>
    <xf numFmtId="0" fontId="50" fillId="13" borderId="36" xfId="0" applyFont="1" applyFill="1" applyBorder="1" applyAlignment="1">
      <alignment vertical="top" wrapText="1"/>
    </xf>
    <xf numFmtId="0" fontId="48" fillId="14" borderId="36" xfId="0" applyFont="1" applyFill="1" applyBorder="1" applyAlignment="1">
      <alignment vertical="top" wrapText="1"/>
    </xf>
    <xf numFmtId="0" fontId="48" fillId="16" borderId="36" xfId="0" applyFont="1" applyFill="1" applyBorder="1" applyAlignment="1">
      <alignment vertical="top" wrapText="1"/>
    </xf>
    <xf numFmtId="0" fontId="39" fillId="12" borderId="0" xfId="0" applyFont="1" applyFill="1" applyAlignment="1">
      <alignment horizontal="justify" vertical="top"/>
    </xf>
    <xf numFmtId="0" fontId="52" fillId="9" borderId="0" xfId="0" applyFont="1" applyFill="1" applyAlignment="1" applyProtection="1">
      <alignment horizontal="center" vertical="top" wrapText="1" shrinkToFit="1"/>
      <protection locked="0"/>
    </xf>
    <xf numFmtId="0" fontId="53" fillId="9" borderId="0" xfId="0" applyFont="1" applyFill="1" applyAlignment="1" applyProtection="1">
      <alignment horizontal="center" vertical="top" wrapText="1" shrinkToFit="1"/>
      <protection locked="0"/>
    </xf>
    <xf numFmtId="0" fontId="54" fillId="9" borderId="0" xfId="0" applyFont="1" applyFill="1" applyAlignment="1" applyProtection="1">
      <alignment horizontal="center" vertical="top" wrapText="1" shrinkToFit="1"/>
      <protection locked="0"/>
    </xf>
    <xf numFmtId="9" fontId="0" fillId="0" borderId="1" xfId="0" applyNumberFormat="1" applyBorder="1"/>
    <xf numFmtId="0" fontId="0" fillId="0" borderId="43" xfId="0" applyFill="1" applyBorder="1"/>
    <xf numFmtId="0" fontId="0" fillId="8" borderId="1" xfId="0" applyFill="1" applyBorder="1"/>
    <xf numFmtId="0" fontId="52" fillId="8" borderId="0" xfId="0" applyFont="1" applyFill="1" applyAlignment="1" applyProtection="1">
      <alignment horizontal="center" vertical="top" wrapText="1" shrinkToFit="1"/>
      <protection locked="0"/>
    </xf>
    <xf numFmtId="0" fontId="2" fillId="0" borderId="0" xfId="0" applyFont="1" applyProtection="1">
      <protection locked="0"/>
    </xf>
    <xf numFmtId="0" fontId="43" fillId="0" borderId="0" xfId="0" applyFont="1" applyFill="1" applyBorder="1" applyAlignment="1">
      <alignment vertical="top" wrapText="1"/>
    </xf>
    <xf numFmtId="0" fontId="44" fillId="9" borderId="0" xfId="0" applyFont="1" applyFill="1" applyBorder="1" applyAlignment="1">
      <alignment vertical="top" wrapText="1"/>
    </xf>
    <xf numFmtId="0" fontId="22" fillId="5" borderId="26" xfId="0" applyFont="1" applyFill="1" applyBorder="1" applyAlignment="1">
      <alignment horizontal="center" vertical="center" wrapText="1"/>
    </xf>
    <xf numFmtId="0" fontId="22" fillId="5" borderId="21" xfId="0" applyFont="1" applyFill="1" applyBorder="1" applyAlignment="1">
      <alignment horizontal="center" vertical="center" wrapText="1"/>
    </xf>
    <xf numFmtId="0" fontId="6" fillId="3" borderId="0" xfId="0" applyFont="1" applyFill="1" applyBorder="1" applyAlignment="1">
      <alignment horizontal="right" vertical="center" wrapText="1"/>
    </xf>
    <xf numFmtId="0" fontId="6" fillId="3" borderId="0" xfId="0" applyFont="1" applyFill="1" applyBorder="1" applyAlignment="1">
      <alignment horizontal="right" vertical="center"/>
    </xf>
    <xf numFmtId="0" fontId="22" fillId="5" borderId="10"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38" fillId="12" borderId="0" xfId="0" applyFont="1" applyFill="1" applyAlignment="1" applyProtection="1">
      <alignment horizontal="center" vertical="top" wrapText="1" shrinkToFit="1"/>
      <protection locked="0"/>
    </xf>
    <xf numFmtId="0" fontId="35" fillId="0" borderId="0" xfId="0" applyFont="1" applyAlignment="1"/>
    <xf numFmtId="0" fontId="23" fillId="7" borderId="0" xfId="0" applyFont="1" applyFill="1" applyBorder="1" applyAlignment="1">
      <alignment horizontal="center" vertical="center"/>
    </xf>
    <xf numFmtId="0" fontId="4" fillId="3" borderId="0" xfId="0" applyFont="1" applyFill="1" applyAlignment="1">
      <alignment horizontal="center" vertical="center"/>
    </xf>
    <xf numFmtId="9" fontId="10" fillId="0" borderId="3" xfId="0" applyNumberFormat="1" applyFont="1" applyBorder="1" applyAlignment="1">
      <alignment horizontal="center" vertical="center"/>
    </xf>
    <xf numFmtId="9" fontId="10" fillId="0" borderId="4" xfId="0" applyNumberFormat="1" applyFont="1" applyBorder="1" applyAlignment="1">
      <alignment horizontal="center" vertical="center"/>
    </xf>
    <xf numFmtId="9" fontId="10" fillId="0" borderId="5" xfId="0" applyNumberFormat="1" applyFont="1" applyBorder="1" applyAlignment="1">
      <alignment horizontal="center" vertical="center"/>
    </xf>
    <xf numFmtId="0" fontId="7" fillId="3" borderId="0" xfId="0" applyFont="1" applyFill="1" applyAlignment="1">
      <alignment horizontal="center"/>
    </xf>
    <xf numFmtId="0" fontId="11" fillId="2"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5" fillId="0" borderId="8" xfId="0" applyFont="1" applyBorder="1" applyAlignment="1">
      <alignment horizontal="center"/>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11" fillId="2" borderId="0" xfId="0" applyFont="1" applyFill="1" applyBorder="1" applyAlignment="1">
      <alignment horizontal="center" vertical="center" wrapText="1"/>
    </xf>
    <xf numFmtId="0" fontId="40" fillId="8" borderId="0" xfId="0" applyFont="1" applyFill="1" applyBorder="1" applyAlignment="1">
      <alignment horizontal="center" vertical="center"/>
    </xf>
  </cellXfs>
  <cellStyles count="2">
    <cellStyle name="Normal" xfId="0" builtinId="0"/>
    <cellStyle name="Percent" xfId="1" builtinId="5"/>
  </cellStyles>
  <dxfs count="0"/>
  <tableStyles count="0" defaultTableStyle="TableStyleMedium2"/>
  <colors>
    <mruColors>
      <color rgb="FFFFFF66"/>
      <color rgb="FFFFCC99"/>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styles" Target="styles.xml"/><Relationship Id="rId12" Type="http://schemas.openxmlformats.org/officeDocument/2006/relationships/sharedStrings" Target="sharedStrings.xml"/><Relationship Id="rId13"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133349</xdr:colOff>
      <xdr:row>0</xdr:row>
      <xdr:rowOff>66675</xdr:rowOff>
    </xdr:from>
    <xdr:to>
      <xdr:col>1</xdr:col>
      <xdr:colOff>1971675</xdr:colOff>
      <xdr:row>9</xdr:row>
      <xdr:rowOff>9525</xdr:rowOff>
    </xdr:to>
    <xdr:sp macro="" textlink="">
      <xdr:nvSpPr>
        <xdr:cNvPr id="3" name="Rectangle 2"/>
        <xdr:cNvSpPr/>
      </xdr:nvSpPr>
      <xdr:spPr>
        <a:xfrm>
          <a:off x="133349" y="66675"/>
          <a:ext cx="2076451" cy="15335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12700</xdr:colOff>
      <xdr:row>0</xdr:row>
      <xdr:rowOff>165100</xdr:rowOff>
    </xdr:from>
    <xdr:to>
      <xdr:col>1</xdr:col>
      <xdr:colOff>2680909</xdr:colOff>
      <xdr:row>5</xdr:row>
      <xdr:rowOff>190499</xdr:rowOff>
    </xdr:to>
    <xdr:pic>
      <xdr:nvPicPr>
        <xdr:cNvPr id="4" name="Picture 3" descr="AA LoGO.jpg"/>
        <xdr:cNvPicPr>
          <a:picLocks noChangeAspect="1"/>
        </xdr:cNvPicPr>
      </xdr:nvPicPr>
      <xdr:blipFill>
        <a:blip xmlns:r="http://schemas.openxmlformats.org/officeDocument/2006/relationships" r:embed="rId1"/>
        <a:stretch>
          <a:fillRect/>
        </a:stretch>
      </xdr:blipFill>
      <xdr:spPr>
        <a:xfrm>
          <a:off x="279400" y="165100"/>
          <a:ext cx="2668209" cy="9778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598109</xdr:colOff>
      <xdr:row>2</xdr:row>
      <xdr:rowOff>469899</xdr:rowOff>
    </xdr:to>
    <xdr:pic>
      <xdr:nvPicPr>
        <xdr:cNvPr id="2" name="Picture 1" descr="AA LoGO.jpg"/>
        <xdr:cNvPicPr>
          <a:picLocks noChangeAspect="1"/>
        </xdr:cNvPicPr>
      </xdr:nvPicPr>
      <xdr:blipFill>
        <a:blip xmlns:r="http://schemas.openxmlformats.org/officeDocument/2006/relationships" r:embed="rId1"/>
        <a:stretch>
          <a:fillRect/>
        </a:stretch>
      </xdr:blipFill>
      <xdr:spPr>
        <a:xfrm>
          <a:off x="139700" y="177800"/>
          <a:ext cx="2668209" cy="9778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161926</xdr:colOff>
      <xdr:row>0</xdr:row>
      <xdr:rowOff>95250</xdr:rowOff>
    </xdr:from>
    <xdr:to>
      <xdr:col>3</xdr:col>
      <xdr:colOff>409576</xdr:colOff>
      <xdr:row>4</xdr:row>
      <xdr:rowOff>174487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 xmlns:xdr="http://schemas.openxmlformats.org/drawingml/2006/spreadsheetDrawing" xmlns:a="http://schemas.openxmlformats.org/drawingml/2006/main" xmlns:r="http://schemas.openxmlformats.org/officeDocument/2006/relationships" xmlns:a14="http://schemas.microsoft.com/office/drawing/2010/main" val="0"/>
            </a:ext>
          </a:extLst>
        </a:blip>
        <a:stretch>
          <a:fillRect/>
        </a:stretch>
      </xdr:blipFill>
      <xdr:spPr>
        <a:xfrm>
          <a:off x="342901" y="95250"/>
          <a:ext cx="1466850" cy="14508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161926</xdr:colOff>
      <xdr:row>0</xdr:row>
      <xdr:rowOff>95250</xdr:rowOff>
    </xdr:from>
    <xdr:to>
      <xdr:col>3</xdr:col>
      <xdr:colOff>409576</xdr:colOff>
      <xdr:row>4</xdr:row>
      <xdr:rowOff>174487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 xmlns:xdr="http://schemas.openxmlformats.org/drawingml/2006/spreadsheetDrawing" xmlns:a="http://schemas.openxmlformats.org/drawingml/2006/main" xmlns:r="http://schemas.openxmlformats.org/officeDocument/2006/relationships" xmlns:a14="http://schemas.microsoft.com/office/drawing/2010/main" val="0"/>
            </a:ext>
          </a:extLst>
        </a:blip>
        <a:stretch>
          <a:fillRect/>
        </a:stretch>
      </xdr:blipFill>
      <xdr:spPr>
        <a:xfrm>
          <a:off x="342901" y="95250"/>
          <a:ext cx="1466850" cy="14508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25400</xdr:colOff>
      <xdr:row>0</xdr:row>
      <xdr:rowOff>38101</xdr:rowOff>
    </xdr:from>
    <xdr:to>
      <xdr:col>1</xdr:col>
      <xdr:colOff>685800</xdr:colOff>
      <xdr:row>2</xdr:row>
      <xdr:rowOff>12700</xdr:rowOff>
    </xdr:to>
    <xdr:pic>
      <xdr:nvPicPr>
        <xdr:cNvPr id="2" name="Picture 1" descr="AA LoGO.jpg"/>
        <xdr:cNvPicPr>
          <a:picLocks noChangeAspect="1"/>
        </xdr:cNvPicPr>
      </xdr:nvPicPr>
      <xdr:blipFill>
        <a:blip xmlns:r="http://schemas.openxmlformats.org/officeDocument/2006/relationships" r:embed="rId1"/>
        <a:stretch>
          <a:fillRect/>
        </a:stretch>
      </xdr:blipFill>
      <xdr:spPr>
        <a:xfrm>
          <a:off x="25400" y="38101"/>
          <a:ext cx="2032000" cy="8889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a="http://schemas.openxmlformats.org/drawingml/2006/main"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F69"/>
  <sheetViews>
    <sheetView topLeftCell="A27" workbookViewId="0">
      <selection activeCell="G56" sqref="G56"/>
    </sheetView>
  </sheetViews>
  <sheetFormatPr baseColWidth="10" defaultRowHeight="14"/>
  <cols>
    <col min="1" max="1" width="70.1640625" customWidth="1"/>
    <col min="2" max="2" width="8.83203125" customWidth="1"/>
    <col min="3" max="3" width="17.5" customWidth="1"/>
    <col min="4" max="4" width="9.1640625" customWidth="1"/>
  </cols>
  <sheetData>
    <row r="1" spans="1:4" ht="15" thickBot="1"/>
    <row r="2" spans="1:4" ht="16" thickBot="1">
      <c r="A2" s="99" t="s">
        <v>199</v>
      </c>
      <c r="B2" s="100" t="s">
        <v>200</v>
      </c>
      <c r="C2" s="101" t="s">
        <v>201</v>
      </c>
      <c r="D2" s="101" t="s">
        <v>202</v>
      </c>
    </row>
    <row r="3" spans="1:4" ht="17" thickBot="1">
      <c r="A3" s="106" t="s">
        <v>203</v>
      </c>
      <c r="B3" s="103"/>
      <c r="C3" s="102" t="s">
        <v>204</v>
      </c>
      <c r="D3" s="102" t="s">
        <v>205</v>
      </c>
    </row>
    <row r="4" spans="1:4" ht="16" thickBot="1">
      <c r="B4" s="103"/>
      <c r="C4" s="102"/>
      <c r="D4" s="102"/>
    </row>
    <row r="5" spans="1:4" ht="31" thickBot="1">
      <c r="A5" s="106" t="s">
        <v>222</v>
      </c>
      <c r="B5" s="103"/>
      <c r="C5" s="102" t="s">
        <v>223</v>
      </c>
      <c r="D5" s="102" t="s">
        <v>224</v>
      </c>
    </row>
    <row r="6" spans="1:4" ht="16" thickBot="1">
      <c r="B6" s="103"/>
      <c r="C6" s="102"/>
      <c r="D6" s="102"/>
    </row>
    <row r="7" spans="1:4" ht="31" thickBot="1">
      <c r="A7" s="106" t="s">
        <v>225</v>
      </c>
      <c r="B7" s="102"/>
      <c r="C7" s="102" t="s">
        <v>226</v>
      </c>
      <c r="D7" s="102" t="s">
        <v>227</v>
      </c>
    </row>
    <row r="8" spans="1:4" ht="16" thickBot="1">
      <c r="B8" s="102"/>
      <c r="C8" s="102"/>
      <c r="D8" s="102"/>
    </row>
    <row r="9" spans="1:4" ht="33" thickBot="1">
      <c r="A9" s="106" t="s">
        <v>117</v>
      </c>
      <c r="B9" s="103"/>
      <c r="C9" s="102" t="s">
        <v>228</v>
      </c>
      <c r="D9" s="102" t="s">
        <v>229</v>
      </c>
    </row>
    <row r="10" spans="1:4" ht="16" thickBot="1">
      <c r="B10" s="103"/>
      <c r="C10" s="102"/>
      <c r="D10" s="102"/>
    </row>
    <row r="11" spans="1:4" ht="49" thickBot="1">
      <c r="A11" s="106" t="s">
        <v>211</v>
      </c>
      <c r="B11" s="103"/>
      <c r="C11" s="102" t="s">
        <v>212</v>
      </c>
      <c r="D11" s="102" t="s">
        <v>213</v>
      </c>
    </row>
    <row r="12" spans="1:4" ht="16" thickBot="1">
      <c r="B12" s="103"/>
      <c r="C12" s="102"/>
      <c r="D12" s="102"/>
    </row>
    <row r="13" spans="1:4" ht="33" thickBot="1">
      <c r="A13" s="106" t="s">
        <v>108</v>
      </c>
      <c r="B13" s="103"/>
      <c r="C13" s="102" t="s">
        <v>109</v>
      </c>
      <c r="D13" s="102" t="s">
        <v>110</v>
      </c>
    </row>
    <row r="14" spans="1:4" ht="16" thickBot="1">
      <c r="B14" s="103"/>
      <c r="C14" s="102"/>
      <c r="D14" s="102"/>
    </row>
    <row r="15" spans="1:4" ht="31" thickBot="1">
      <c r="A15" s="106" t="s">
        <v>118</v>
      </c>
      <c r="B15" s="103"/>
      <c r="C15" s="102" t="s">
        <v>111</v>
      </c>
      <c r="D15" s="102" t="s">
        <v>112</v>
      </c>
    </row>
    <row r="16" spans="1:4" ht="16" thickBot="1">
      <c r="B16" s="103"/>
      <c r="C16" s="102"/>
      <c r="D16" s="102"/>
    </row>
    <row r="17" spans="1:4" ht="17" thickBot="1">
      <c r="A17" s="106" t="s">
        <v>257</v>
      </c>
      <c r="B17" s="103"/>
      <c r="C17" s="102" t="s">
        <v>296</v>
      </c>
      <c r="D17" s="102" t="s">
        <v>120</v>
      </c>
    </row>
    <row r="18" spans="1:4" ht="16" thickBot="1">
      <c r="B18" s="103"/>
      <c r="C18" s="102"/>
      <c r="D18" s="102"/>
    </row>
    <row r="19" spans="1:4" ht="17" thickBot="1">
      <c r="A19" s="106" t="s">
        <v>197</v>
      </c>
      <c r="B19" s="103"/>
      <c r="C19" s="102" t="s">
        <v>198</v>
      </c>
      <c r="D19" s="102" t="s">
        <v>121</v>
      </c>
    </row>
    <row r="20" spans="1:4" ht="16" thickBot="1">
      <c r="B20" s="103"/>
      <c r="C20" s="102"/>
      <c r="D20" s="102"/>
    </row>
    <row r="21" spans="1:4" ht="16" thickBot="1">
      <c r="A21" s="104" t="s">
        <v>113</v>
      </c>
      <c r="B21" s="100" t="s">
        <v>200</v>
      </c>
      <c r="C21" s="101" t="s">
        <v>201</v>
      </c>
      <c r="D21" s="105" t="s">
        <v>114</v>
      </c>
    </row>
    <row r="22" spans="1:4" ht="49" thickBot="1">
      <c r="A22" s="107" t="s">
        <v>23</v>
      </c>
      <c r="B22" s="103"/>
      <c r="C22" s="102" t="s">
        <v>24</v>
      </c>
      <c r="D22" s="102" t="s">
        <v>25</v>
      </c>
    </row>
    <row r="23" spans="1:4" ht="16" thickBot="1">
      <c r="B23" s="103"/>
      <c r="C23" s="102"/>
      <c r="D23" s="102"/>
    </row>
    <row r="24" spans="1:4" ht="33" thickBot="1">
      <c r="A24" s="107" t="s">
        <v>122</v>
      </c>
      <c r="B24" s="103"/>
      <c r="C24" s="102" t="s">
        <v>123</v>
      </c>
      <c r="D24" s="102" t="s">
        <v>124</v>
      </c>
    </row>
    <row r="25" spans="1:4" ht="16" thickBot="1">
      <c r="B25" s="103"/>
      <c r="C25" s="102"/>
      <c r="D25" s="102"/>
    </row>
    <row r="26" spans="1:4" ht="17" thickBot="1">
      <c r="A26" s="107" t="s">
        <v>125</v>
      </c>
      <c r="B26" s="103"/>
      <c r="C26" s="102" t="s">
        <v>126</v>
      </c>
      <c r="D26" s="102" t="s">
        <v>127</v>
      </c>
    </row>
    <row r="27" spans="1:4" ht="33" thickBot="1">
      <c r="A27" s="107" t="s">
        <v>128</v>
      </c>
      <c r="B27" s="103"/>
      <c r="C27" s="102" t="s">
        <v>129</v>
      </c>
      <c r="D27" s="102" t="s">
        <v>130</v>
      </c>
    </row>
    <row r="28" spans="1:4" ht="31" thickBot="1">
      <c r="A28" s="107" t="s">
        <v>258</v>
      </c>
      <c r="B28" s="102"/>
      <c r="C28" s="102" t="s">
        <v>259</v>
      </c>
      <c r="D28" s="102" t="s">
        <v>260</v>
      </c>
    </row>
    <row r="29" spans="1:4" ht="16" thickBot="1">
      <c r="B29" s="102"/>
      <c r="C29" s="102"/>
      <c r="D29" s="102"/>
    </row>
    <row r="30" spans="1:4" ht="31" thickBot="1">
      <c r="A30" s="107" t="s">
        <v>138</v>
      </c>
      <c r="B30" s="102"/>
      <c r="C30" s="102" t="s">
        <v>261</v>
      </c>
      <c r="D30" s="102" t="s">
        <v>262</v>
      </c>
    </row>
    <row r="31" spans="1:4" ht="16" thickBot="1">
      <c r="B31" s="102"/>
      <c r="C31" s="102"/>
      <c r="D31" s="102"/>
    </row>
    <row r="32" spans="1:4" ht="17" thickBot="1">
      <c r="A32" s="107" t="s">
        <v>263</v>
      </c>
      <c r="B32" s="102"/>
      <c r="C32" s="102" t="s">
        <v>264</v>
      </c>
      <c r="D32" s="102" t="s">
        <v>265</v>
      </c>
    </row>
    <row r="33" spans="1:4" ht="16" thickBot="1">
      <c r="B33" s="102"/>
      <c r="C33" s="102"/>
      <c r="D33" s="102"/>
    </row>
    <row r="34" spans="1:4" ht="17" thickBot="1">
      <c r="A34" s="107" t="s">
        <v>276</v>
      </c>
      <c r="B34" s="102"/>
      <c r="C34" s="102" t="s">
        <v>277</v>
      </c>
      <c r="D34" s="102" t="s">
        <v>278</v>
      </c>
    </row>
    <row r="35" spans="1:4" ht="16" thickBot="1">
      <c r="B35" s="102"/>
      <c r="C35" s="102"/>
      <c r="D35" s="102"/>
    </row>
    <row r="36" spans="1:4" ht="17" thickBot="1">
      <c r="A36" s="107" t="s">
        <v>171</v>
      </c>
      <c r="B36" s="102"/>
      <c r="C36" s="102" t="s">
        <v>172</v>
      </c>
      <c r="D36" s="102" t="s">
        <v>173</v>
      </c>
    </row>
    <row r="37" spans="1:4" ht="16" thickBot="1">
      <c r="B37" s="102"/>
      <c r="C37" s="102"/>
      <c r="D37" s="102"/>
    </row>
    <row r="38" spans="1:4" ht="17" thickBot="1">
      <c r="A38" s="107" t="s">
        <v>174</v>
      </c>
      <c r="B38" s="102"/>
      <c r="C38" s="102" t="s">
        <v>175</v>
      </c>
      <c r="D38" s="102" t="s">
        <v>176</v>
      </c>
    </row>
    <row r="39" spans="1:4" ht="16" thickBot="1">
      <c r="B39" s="102"/>
      <c r="C39" s="102"/>
      <c r="D39" s="102"/>
    </row>
    <row r="40" spans="1:4" ht="17" thickBot="1">
      <c r="A40" s="107" t="s">
        <v>216</v>
      </c>
      <c r="B40" s="102"/>
      <c r="C40" s="102" t="s">
        <v>177</v>
      </c>
      <c r="D40" s="102" t="s">
        <v>178</v>
      </c>
    </row>
    <row r="41" spans="1:4" ht="16" thickBot="1">
      <c r="B41" s="102"/>
      <c r="C41" s="102"/>
      <c r="D41" s="102"/>
    </row>
    <row r="42" spans="1:4" ht="17" thickBot="1">
      <c r="A42" s="107" t="s">
        <v>271</v>
      </c>
      <c r="B42" s="102"/>
      <c r="C42" s="102" t="s">
        <v>272</v>
      </c>
      <c r="D42" s="102" t="s">
        <v>273</v>
      </c>
    </row>
    <row r="43" spans="1:4" ht="17" thickBot="1">
      <c r="A43" s="107"/>
      <c r="B43" s="102"/>
      <c r="C43" s="102"/>
      <c r="D43" s="102"/>
    </row>
    <row r="44" spans="1:4" ht="31" thickBot="1">
      <c r="A44" s="107" t="s">
        <v>160</v>
      </c>
      <c r="B44" s="102"/>
      <c r="C44" s="102" t="s">
        <v>161</v>
      </c>
      <c r="D44" s="102" t="s">
        <v>162</v>
      </c>
    </row>
    <row r="45" spans="1:4" ht="16" thickBot="1">
      <c r="B45" s="102"/>
      <c r="C45" s="102"/>
      <c r="D45" s="102"/>
    </row>
    <row r="46" spans="1:4" ht="17" thickBot="1">
      <c r="A46" s="107" t="s">
        <v>217</v>
      </c>
      <c r="B46" s="102"/>
      <c r="C46" s="102"/>
      <c r="D46" s="102"/>
    </row>
    <row r="47" spans="1:4" ht="16" thickBot="1">
      <c r="B47" s="102"/>
      <c r="C47" s="102"/>
      <c r="D47" s="102"/>
    </row>
    <row r="48" spans="1:4" ht="17" thickBot="1">
      <c r="A48" s="107" t="s">
        <v>218</v>
      </c>
      <c r="B48" s="102"/>
      <c r="C48" s="102"/>
      <c r="D48" s="102" t="s">
        <v>162</v>
      </c>
    </row>
    <row r="49" spans="1:6" ht="16" thickBot="1">
      <c r="B49" s="102"/>
      <c r="C49" s="102"/>
      <c r="D49" s="102"/>
    </row>
    <row r="50" spans="1:6" ht="16" thickBot="1">
      <c r="A50" s="104" t="s">
        <v>163</v>
      </c>
      <c r="B50" s="100" t="s">
        <v>200</v>
      </c>
      <c r="C50" s="101" t="s">
        <v>201</v>
      </c>
      <c r="D50" s="105" t="s">
        <v>164</v>
      </c>
      <c r="F50" s="123"/>
    </row>
    <row r="51" spans="1:6" ht="46" thickBot="1">
      <c r="A51" s="108" t="s">
        <v>275</v>
      </c>
      <c r="B51" s="103"/>
      <c r="C51" s="102" t="s">
        <v>150</v>
      </c>
      <c r="D51" s="102" t="s">
        <v>151</v>
      </c>
    </row>
    <row r="52" spans="1:6" ht="17" thickBot="1">
      <c r="A52" s="108"/>
      <c r="B52" s="103"/>
      <c r="C52" s="102"/>
      <c r="D52" s="102"/>
    </row>
    <row r="53" spans="1:6" ht="33" thickBot="1">
      <c r="A53" s="108" t="s">
        <v>152</v>
      </c>
      <c r="B53" s="103"/>
      <c r="C53" s="102" t="s">
        <v>153</v>
      </c>
      <c r="D53" s="102" t="s">
        <v>154</v>
      </c>
    </row>
    <row r="54" spans="1:6" ht="17" thickBot="1">
      <c r="A54" s="108"/>
      <c r="B54" s="103"/>
      <c r="C54" s="102"/>
      <c r="D54" s="102"/>
    </row>
    <row r="55" spans="1:6" ht="33" thickBot="1">
      <c r="A55" s="108" t="s">
        <v>165</v>
      </c>
      <c r="B55" s="103"/>
      <c r="C55" s="102" t="s">
        <v>166</v>
      </c>
      <c r="D55" s="102" t="s">
        <v>167</v>
      </c>
    </row>
    <row r="56" spans="1:6" ht="49" thickBot="1">
      <c r="A56" s="108" t="s">
        <v>168</v>
      </c>
      <c r="B56" s="102"/>
      <c r="C56" s="102" t="s">
        <v>169</v>
      </c>
      <c r="D56" s="102" t="s">
        <v>170</v>
      </c>
      <c r="F56" s="122"/>
    </row>
    <row r="57" spans="1:6" ht="16" thickBot="1">
      <c r="A57" s="104" t="s">
        <v>84</v>
      </c>
      <c r="B57" s="100" t="s">
        <v>200</v>
      </c>
      <c r="C57" s="101" t="s">
        <v>201</v>
      </c>
      <c r="D57" s="105" t="s">
        <v>85</v>
      </c>
    </row>
    <row r="58" spans="1:6" ht="17" thickBot="1">
      <c r="A58" s="109" t="s">
        <v>86</v>
      </c>
      <c r="B58" s="102"/>
      <c r="C58" s="102" t="s">
        <v>87</v>
      </c>
      <c r="D58" s="102" t="s">
        <v>88</v>
      </c>
    </row>
    <row r="59" spans="1:6" ht="31" thickBot="1">
      <c r="A59" s="109" t="s">
        <v>139</v>
      </c>
      <c r="B59" s="102"/>
      <c r="C59" s="102" t="s">
        <v>89</v>
      </c>
      <c r="D59" s="102" t="s">
        <v>90</v>
      </c>
    </row>
    <row r="60" spans="1:6" ht="31" thickBot="1">
      <c r="A60" s="109" t="s">
        <v>135</v>
      </c>
      <c r="B60" s="103"/>
      <c r="C60" s="102" t="s">
        <v>136</v>
      </c>
      <c r="D60" s="102" t="s">
        <v>137</v>
      </c>
    </row>
    <row r="61" spans="1:6" ht="31" thickBot="1">
      <c r="A61" s="109" t="s">
        <v>250</v>
      </c>
      <c r="B61" s="103"/>
      <c r="C61" s="102" t="s">
        <v>251</v>
      </c>
      <c r="D61" s="102" t="s">
        <v>252</v>
      </c>
    </row>
    <row r="62" spans="1:6" ht="34" thickBot="1">
      <c r="A62" s="110" t="s">
        <v>231</v>
      </c>
      <c r="B62" s="103"/>
      <c r="C62" s="102" t="s">
        <v>253</v>
      </c>
      <c r="D62" s="102" t="s">
        <v>254</v>
      </c>
    </row>
    <row r="63" spans="1:6" ht="16" thickBot="1">
      <c r="A63" s="104" t="s">
        <v>255</v>
      </c>
      <c r="B63" s="100" t="s">
        <v>200</v>
      </c>
      <c r="C63" s="101" t="s">
        <v>201</v>
      </c>
      <c r="D63" s="105" t="s">
        <v>256</v>
      </c>
    </row>
    <row r="64" spans="1:6" ht="31" thickBot="1">
      <c r="A64" s="111" t="s">
        <v>230</v>
      </c>
      <c r="B64" s="103"/>
      <c r="C64" s="102" t="s">
        <v>237</v>
      </c>
      <c r="D64" s="102" t="s">
        <v>238</v>
      </c>
    </row>
    <row r="65" spans="1:4" ht="31" thickBot="1">
      <c r="A65" s="111" t="s">
        <v>239</v>
      </c>
      <c r="B65" s="103"/>
      <c r="C65" s="102" t="s">
        <v>240</v>
      </c>
      <c r="D65" s="102" t="s">
        <v>241</v>
      </c>
    </row>
    <row r="66" spans="1:4" ht="31" thickBot="1">
      <c r="A66" s="111" t="s">
        <v>242</v>
      </c>
      <c r="B66" s="102"/>
      <c r="C66" s="102" t="s">
        <v>243</v>
      </c>
      <c r="D66" s="102" t="s">
        <v>244</v>
      </c>
    </row>
    <row r="67" spans="1:4" ht="17" thickBot="1">
      <c r="A67" s="111" t="s">
        <v>245</v>
      </c>
      <c r="B67" s="102"/>
      <c r="C67" s="102" t="s">
        <v>246</v>
      </c>
      <c r="D67" s="102" t="s">
        <v>247</v>
      </c>
    </row>
    <row r="68" spans="1:4" ht="16" thickBot="1">
      <c r="A68" s="104" t="s">
        <v>248</v>
      </c>
      <c r="B68" s="100" t="s">
        <v>200</v>
      </c>
      <c r="C68" s="101" t="s">
        <v>201</v>
      </c>
      <c r="D68" s="105" t="s">
        <v>249</v>
      </c>
    </row>
    <row r="69" spans="1:4" ht="49" thickBot="1">
      <c r="A69" s="112" t="s">
        <v>119</v>
      </c>
      <c r="B69" s="102"/>
      <c r="C69" s="102" t="s">
        <v>115</v>
      </c>
      <c r="D69" s="102" t="s">
        <v>116</v>
      </c>
    </row>
  </sheetData>
  <sheetCalcPr fullCalcOnLoad="1"/>
  <phoneticPr fontId="27" type="noConversion"/>
  <pageMargins left="0.75" right="0.75" top="1" bottom="1" header="0.5" footer="0.5"/>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H31"/>
  <sheetViews>
    <sheetView showGridLines="0" showRowColHeaders="0" workbookViewId="0">
      <selection activeCell="C27" sqref="C27"/>
    </sheetView>
  </sheetViews>
  <sheetFormatPr baseColWidth="10" defaultColWidth="0" defaultRowHeight="409.6" zeroHeight="1"/>
  <cols>
    <col min="1" max="1" width="3.5" style="2" customWidth="1"/>
    <col min="2" max="2" width="68.1640625" style="2" customWidth="1"/>
    <col min="3" max="3" width="14" style="2" customWidth="1"/>
    <col min="4" max="4" width="9.1640625" style="2" customWidth="1"/>
    <col min="5" max="5" width="17" style="2" hidden="1" customWidth="1"/>
    <col min="6" max="8" width="0" style="2" hidden="1" customWidth="1"/>
    <col min="9" max="16384" width="9.1640625" style="2" hidden="1"/>
  </cols>
  <sheetData>
    <row r="1" spans="2:8" ht="15"/>
    <row r="2" spans="2:8" ht="15" customHeight="1">
      <c r="B2" s="126" t="s">
        <v>142</v>
      </c>
      <c r="C2" s="127"/>
      <c r="D2" s="13"/>
      <c r="E2" s="13"/>
      <c r="F2" s="13"/>
      <c r="G2" s="13"/>
      <c r="H2" s="13"/>
    </row>
    <row r="3" spans="2:8" ht="15" customHeight="1">
      <c r="B3" s="127"/>
      <c r="C3" s="127"/>
      <c r="D3" s="13"/>
      <c r="E3" s="13"/>
      <c r="F3" s="13"/>
      <c r="G3" s="13"/>
      <c r="H3" s="13"/>
    </row>
    <row r="4" spans="2:8" ht="15" customHeight="1">
      <c r="B4" s="127"/>
      <c r="C4" s="127"/>
      <c r="D4" s="13"/>
      <c r="E4" s="13"/>
      <c r="F4" s="13"/>
      <c r="G4" s="13"/>
      <c r="H4" s="13"/>
    </row>
    <row r="5" spans="2:8" ht="15" customHeight="1">
      <c r="B5" s="127"/>
      <c r="C5" s="127"/>
      <c r="D5" s="13"/>
      <c r="E5" s="13"/>
      <c r="F5" s="13"/>
      <c r="G5" s="13"/>
      <c r="H5" s="13"/>
    </row>
    <row r="6" spans="2:8" ht="15">
      <c r="B6" s="127"/>
      <c r="C6" s="127"/>
    </row>
    <row r="7" spans="2:8" s="9" customFormat="1" ht="5.25" customHeight="1">
      <c r="B7" s="24"/>
      <c r="C7" s="24"/>
    </row>
    <row r="8" spans="2:8" ht="15">
      <c r="B8" s="29" t="s">
        <v>92</v>
      </c>
      <c r="C8" s="30" t="s">
        <v>42</v>
      </c>
    </row>
    <row r="9" spans="2:8" customFormat="1" ht="14">
      <c r="B9" s="29" t="s">
        <v>209</v>
      </c>
      <c r="C9" s="31" t="s">
        <v>208</v>
      </c>
    </row>
    <row r="10" spans="2:8" customFormat="1" ht="8.25" customHeight="1" thickBot="1">
      <c r="B10" s="21"/>
      <c r="C10" s="23"/>
    </row>
    <row r="11" spans="2:8" ht="15">
      <c r="B11" s="16" t="s">
        <v>41</v>
      </c>
      <c r="C11" s="65">
        <v>300000</v>
      </c>
    </row>
    <row r="12" spans="2:8" ht="18.75" customHeight="1">
      <c r="B12" s="14" t="s">
        <v>235</v>
      </c>
      <c r="C12" s="22">
        <v>0.65</v>
      </c>
    </row>
    <row r="13" spans="2:8" ht="18.75" customHeight="1">
      <c r="B13" s="14" t="s">
        <v>236</v>
      </c>
      <c r="C13" s="60">
        <v>10000</v>
      </c>
    </row>
    <row r="14" spans="2:8" ht="18.75" customHeight="1">
      <c r="B14" s="17" t="s">
        <v>143</v>
      </c>
      <c r="C14" s="18">
        <f>C12*C13</f>
        <v>6500</v>
      </c>
    </row>
    <row r="15" spans="2:8" ht="18.75" customHeight="1">
      <c r="B15" s="14" t="s">
        <v>43</v>
      </c>
      <c r="C15" s="22">
        <v>0.6</v>
      </c>
    </row>
    <row r="16" spans="2:8" ht="18.75" customHeight="1">
      <c r="B16" s="25" t="s">
        <v>266</v>
      </c>
      <c r="C16" s="27">
        <v>2</v>
      </c>
    </row>
    <row r="17" spans="2:3" ht="18.75" customHeight="1">
      <c r="B17" s="128" t="s">
        <v>47</v>
      </c>
      <c r="C17" s="129"/>
    </row>
    <row r="18" spans="2:3" ht="18.75" customHeight="1">
      <c r="B18" s="128" t="s">
        <v>18</v>
      </c>
      <c r="C18" s="129"/>
    </row>
    <row r="19" spans="2:3" ht="18.75" customHeight="1">
      <c r="B19" s="26" t="s">
        <v>19</v>
      </c>
      <c r="C19" s="28">
        <f>C11/C14</f>
        <v>46.153846153846153</v>
      </c>
    </row>
    <row r="20" spans="2:3" ht="18.75" customHeight="1">
      <c r="B20" s="14" t="s">
        <v>20</v>
      </c>
      <c r="C20" s="19">
        <f>C19/12</f>
        <v>3.8461538461538463</v>
      </c>
    </row>
    <row r="21" spans="2:3" ht="18.75" customHeight="1">
      <c r="B21" s="14" t="s">
        <v>21</v>
      </c>
      <c r="C21" s="19">
        <f>C19/52</f>
        <v>0.8875739644970414</v>
      </c>
    </row>
    <row r="22" spans="2:3" ht="18.75" customHeight="1">
      <c r="B22" s="124" t="s">
        <v>232</v>
      </c>
      <c r="C22" s="125"/>
    </row>
    <row r="23" spans="2:3" ht="18.75" customHeight="1">
      <c r="B23" s="14" t="s">
        <v>19</v>
      </c>
      <c r="C23" s="19">
        <f>C19/C15</f>
        <v>76.92307692307692</v>
      </c>
    </row>
    <row r="24" spans="2:3" ht="18.75" customHeight="1">
      <c r="B24" s="14" t="s">
        <v>20</v>
      </c>
      <c r="C24" s="19">
        <f>C23/12</f>
        <v>6.4102564102564097</v>
      </c>
    </row>
    <row r="25" spans="2:3" ht="18.75" customHeight="1">
      <c r="B25" s="14" t="s">
        <v>21</v>
      </c>
      <c r="C25" s="19">
        <f>C23/52</f>
        <v>1.4792899408284024</v>
      </c>
    </row>
    <row r="26" spans="2:3" ht="18.75" customHeight="1">
      <c r="B26" s="124" t="s">
        <v>22</v>
      </c>
      <c r="C26" s="125"/>
    </row>
    <row r="27" spans="2:3" ht="18.75" customHeight="1">
      <c r="B27" s="14" t="s">
        <v>19</v>
      </c>
      <c r="C27" s="19">
        <f>C23*C16</f>
        <v>153.84615384615384</v>
      </c>
    </row>
    <row r="28" spans="2:3" ht="18.75" customHeight="1">
      <c r="B28" s="14" t="s">
        <v>20</v>
      </c>
      <c r="C28" s="19">
        <f>C27/12</f>
        <v>12.820512820512819</v>
      </c>
    </row>
    <row r="29" spans="2:3" ht="18.75" customHeight="1" thickBot="1">
      <c r="B29" s="15" t="s">
        <v>21</v>
      </c>
      <c r="C29" s="20">
        <f>C27/52</f>
        <v>2.9585798816568047</v>
      </c>
    </row>
    <row r="30" spans="2:3" ht="15"/>
    <row r="31" spans="2:3" ht="15"/>
  </sheetData>
  <mergeCells count="5">
    <mergeCell ref="B26:C26"/>
    <mergeCell ref="B2:C6"/>
    <mergeCell ref="B17:C17"/>
    <mergeCell ref="B18:C18"/>
    <mergeCell ref="B22:C22"/>
  </mergeCells>
  <phoneticPr fontId="27" type="noConversion"/>
  <printOptions horizontalCentered="1"/>
  <pageMargins left="0.25" right="0.25" top="0.75" bottom="0.75" header="0.3" footer="0.3"/>
  <drawing r:id="rId1"/>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Q28"/>
  <sheetViews>
    <sheetView workbookViewId="0">
      <selection activeCell="B15" sqref="B15"/>
    </sheetView>
  </sheetViews>
  <sheetFormatPr baseColWidth="10" defaultRowHeight="14"/>
  <cols>
    <col min="1" max="1" width="4.83203125" style="67" customWidth="1"/>
    <col min="2" max="2" width="48.6640625" customWidth="1"/>
    <col min="3" max="3" width="16.6640625" customWidth="1"/>
    <col min="4" max="4" width="11.5" customWidth="1"/>
    <col min="5" max="5" width="13" customWidth="1"/>
    <col min="6" max="6" width="14.33203125" customWidth="1"/>
    <col min="9" max="9" width="12.33203125" customWidth="1"/>
    <col min="12" max="15" width="12.1640625" customWidth="1"/>
    <col min="16" max="16" width="15.33203125" customWidth="1"/>
  </cols>
  <sheetData>
    <row r="1" spans="1:17">
      <c r="F1" s="130" t="s">
        <v>155</v>
      </c>
      <c r="G1" s="131"/>
      <c r="H1" s="131"/>
      <c r="I1" s="131"/>
    </row>
    <row r="2" spans="1:17" s="73" customFormat="1" ht="75" customHeight="1">
      <c r="A2" s="72"/>
      <c r="B2" s="113" t="s">
        <v>214</v>
      </c>
      <c r="C2" s="74" t="s">
        <v>215</v>
      </c>
      <c r="D2" s="74" t="s">
        <v>285</v>
      </c>
      <c r="E2" s="120" t="s">
        <v>286</v>
      </c>
      <c r="F2" s="114" t="s">
        <v>62</v>
      </c>
      <c r="G2" s="116" t="s">
        <v>157</v>
      </c>
      <c r="H2" s="114" t="s">
        <v>156</v>
      </c>
      <c r="I2" s="115" t="s">
        <v>287</v>
      </c>
      <c r="J2" s="74" t="s">
        <v>219</v>
      </c>
      <c r="K2" s="74" t="s">
        <v>220</v>
      </c>
      <c r="L2" s="74" t="s">
        <v>221</v>
      </c>
      <c r="M2" s="74" t="s">
        <v>293</v>
      </c>
      <c r="N2" s="74" t="s">
        <v>180</v>
      </c>
      <c r="O2" s="74" t="s">
        <v>159</v>
      </c>
      <c r="P2" s="74" t="s">
        <v>158</v>
      </c>
      <c r="Q2" s="74" t="s">
        <v>282</v>
      </c>
    </row>
    <row r="3" spans="1:17">
      <c r="A3" s="70">
        <v>1</v>
      </c>
      <c r="B3" s="75" t="s">
        <v>57</v>
      </c>
      <c r="C3" s="75" t="s">
        <v>56</v>
      </c>
      <c r="D3" s="75" t="s">
        <v>291</v>
      </c>
      <c r="E3" s="119" t="s">
        <v>58</v>
      </c>
      <c r="F3" s="75"/>
      <c r="G3" s="75"/>
      <c r="H3" s="75"/>
      <c r="I3" s="75"/>
      <c r="J3" s="75"/>
      <c r="K3" s="75"/>
      <c r="L3" s="75"/>
      <c r="M3" s="75"/>
      <c r="N3" s="75"/>
      <c r="O3" s="75"/>
      <c r="P3" s="75"/>
    </row>
    <row r="4" spans="1:17">
      <c r="A4" s="70">
        <v>2</v>
      </c>
      <c r="B4" s="75" t="s">
        <v>60</v>
      </c>
      <c r="C4" s="75" t="s">
        <v>59</v>
      </c>
      <c r="D4" s="75" t="s">
        <v>290</v>
      </c>
      <c r="E4" s="119" t="s">
        <v>61</v>
      </c>
      <c r="F4" s="75" t="s">
        <v>63</v>
      </c>
      <c r="G4" s="117">
        <v>0.5</v>
      </c>
      <c r="H4" s="75"/>
      <c r="I4" s="75"/>
      <c r="J4" s="75" t="s">
        <v>292</v>
      </c>
      <c r="K4" s="75" t="s">
        <v>61</v>
      </c>
      <c r="L4" s="75" t="s">
        <v>61</v>
      </c>
      <c r="M4" s="75"/>
      <c r="N4" s="75"/>
      <c r="O4" s="75"/>
      <c r="P4" s="75"/>
    </row>
    <row r="5" spans="1:17">
      <c r="A5" s="70">
        <v>3</v>
      </c>
      <c r="B5" s="75" t="s">
        <v>295</v>
      </c>
      <c r="C5" s="75" t="s">
        <v>294</v>
      </c>
      <c r="D5" s="75" t="s">
        <v>288</v>
      </c>
      <c r="E5" s="119" t="s">
        <v>179</v>
      </c>
      <c r="F5" s="75" t="s">
        <v>61</v>
      </c>
      <c r="G5" s="117">
        <v>0.5</v>
      </c>
      <c r="H5" s="75" t="s">
        <v>58</v>
      </c>
      <c r="I5" s="75" t="s">
        <v>58</v>
      </c>
      <c r="J5" s="75" t="s">
        <v>181</v>
      </c>
      <c r="K5" s="118" t="s">
        <v>280</v>
      </c>
      <c r="L5" s="75"/>
      <c r="M5" s="75" t="s">
        <v>281</v>
      </c>
      <c r="N5" s="75"/>
      <c r="O5" s="75"/>
      <c r="P5" s="75" t="s">
        <v>279</v>
      </c>
      <c r="Q5" t="s">
        <v>283</v>
      </c>
    </row>
    <row r="6" spans="1:17">
      <c r="A6" s="70">
        <v>4</v>
      </c>
      <c r="B6" s="75" t="s">
        <v>284</v>
      </c>
      <c r="C6" s="75"/>
      <c r="D6" s="75" t="s">
        <v>289</v>
      </c>
      <c r="E6" s="119"/>
      <c r="F6" s="75"/>
      <c r="G6" s="75"/>
      <c r="H6" s="75"/>
      <c r="I6" s="75"/>
      <c r="J6" s="75"/>
      <c r="K6" s="75"/>
      <c r="L6" s="75"/>
      <c r="M6" s="75"/>
      <c r="N6" s="75"/>
      <c r="O6" s="75"/>
      <c r="P6" s="75"/>
    </row>
    <row r="7" spans="1:17">
      <c r="A7" s="70">
        <v>5</v>
      </c>
      <c r="B7" s="75"/>
      <c r="C7" s="75"/>
      <c r="D7" s="75"/>
      <c r="E7" s="119"/>
      <c r="F7" s="75"/>
      <c r="G7" s="75"/>
      <c r="H7" s="75"/>
      <c r="I7" s="75"/>
      <c r="J7" s="75"/>
      <c r="K7" s="75"/>
      <c r="L7" s="75"/>
      <c r="M7" s="75"/>
      <c r="N7" s="75"/>
      <c r="O7" s="75"/>
      <c r="P7" s="75"/>
    </row>
    <row r="8" spans="1:17">
      <c r="A8" s="70">
        <v>6</v>
      </c>
      <c r="B8" s="75"/>
      <c r="C8" s="75"/>
      <c r="D8" s="75"/>
      <c r="E8" s="119"/>
      <c r="F8" s="75"/>
      <c r="G8" s="75"/>
      <c r="H8" s="75"/>
      <c r="I8" s="75"/>
      <c r="J8" s="75"/>
      <c r="K8" s="75"/>
      <c r="L8" s="75"/>
      <c r="M8" s="75"/>
      <c r="N8" s="75"/>
      <c r="O8" s="75"/>
      <c r="P8" s="75"/>
    </row>
    <row r="9" spans="1:17">
      <c r="A9" s="70">
        <v>7</v>
      </c>
      <c r="B9" s="75"/>
      <c r="C9" s="75"/>
      <c r="D9" s="75"/>
      <c r="E9" s="119"/>
      <c r="F9" s="75"/>
      <c r="G9" s="75"/>
      <c r="H9" s="75"/>
      <c r="I9" s="75"/>
      <c r="J9" s="75"/>
      <c r="K9" s="75"/>
      <c r="L9" s="75"/>
      <c r="M9" s="75"/>
      <c r="N9" s="75"/>
      <c r="O9" s="75"/>
      <c r="P9" s="75"/>
    </row>
    <row r="10" spans="1:17">
      <c r="A10" s="70">
        <v>8</v>
      </c>
      <c r="B10" s="75"/>
      <c r="C10" s="75"/>
      <c r="D10" s="75"/>
      <c r="E10" s="119"/>
      <c r="F10" s="75"/>
      <c r="G10" s="75"/>
      <c r="H10" s="75"/>
      <c r="I10" s="75"/>
      <c r="J10" s="75"/>
      <c r="K10" s="75"/>
      <c r="L10" s="75"/>
      <c r="M10" s="75"/>
      <c r="N10" s="75"/>
      <c r="O10" s="75"/>
      <c r="P10" s="75"/>
    </row>
    <row r="11" spans="1:17">
      <c r="A11" s="70">
        <v>9</v>
      </c>
      <c r="B11" s="75"/>
      <c r="C11" s="75"/>
      <c r="D11" s="75"/>
      <c r="E11" s="119"/>
      <c r="F11" s="75"/>
      <c r="G11" s="75"/>
      <c r="H11" s="75"/>
      <c r="I11" s="75"/>
      <c r="J11" s="75"/>
      <c r="K11" s="75"/>
      <c r="L11" s="75"/>
      <c r="M11" s="75"/>
      <c r="N11" s="75"/>
      <c r="O11" s="75"/>
      <c r="P11" s="75"/>
    </row>
    <row r="12" spans="1:17">
      <c r="A12" s="70">
        <v>10</v>
      </c>
      <c r="B12" s="75"/>
      <c r="C12" s="75"/>
      <c r="D12" s="75"/>
      <c r="E12" s="119"/>
      <c r="F12" s="75"/>
      <c r="G12" s="75"/>
      <c r="H12" s="75"/>
      <c r="I12" s="75"/>
      <c r="J12" s="75"/>
      <c r="K12" s="75"/>
      <c r="L12" s="75"/>
      <c r="M12" s="75"/>
      <c r="N12" s="75"/>
      <c r="O12" s="75"/>
      <c r="P12" s="75"/>
    </row>
    <row r="13" spans="1:17">
      <c r="A13" s="70">
        <v>11</v>
      </c>
      <c r="B13" s="75"/>
      <c r="C13" s="75"/>
      <c r="D13" s="75"/>
      <c r="E13" s="119"/>
      <c r="F13" s="75"/>
      <c r="G13" s="75"/>
      <c r="H13" s="75"/>
      <c r="I13" s="75"/>
      <c r="J13" s="75"/>
      <c r="K13" s="75"/>
      <c r="L13" s="75"/>
      <c r="M13" s="75"/>
      <c r="N13" s="75"/>
      <c r="O13" s="75"/>
      <c r="P13" s="75"/>
    </row>
    <row r="14" spans="1:17">
      <c r="A14" s="70">
        <v>12</v>
      </c>
      <c r="B14" s="75"/>
      <c r="C14" s="75"/>
      <c r="D14" s="75"/>
      <c r="E14" s="119"/>
      <c r="F14" s="75"/>
      <c r="G14" s="75"/>
      <c r="H14" s="75"/>
      <c r="I14" s="75"/>
      <c r="J14" s="75"/>
      <c r="K14" s="75"/>
      <c r="L14" s="75"/>
      <c r="M14" s="75"/>
      <c r="N14" s="75"/>
      <c r="O14" s="75"/>
      <c r="P14" s="75"/>
    </row>
    <row r="15" spans="1:17">
      <c r="A15" s="70">
        <v>13</v>
      </c>
      <c r="B15" s="75"/>
      <c r="C15" s="75"/>
      <c r="D15" s="75"/>
      <c r="E15" s="119"/>
      <c r="F15" s="75"/>
      <c r="G15" s="75"/>
      <c r="H15" s="75"/>
      <c r="I15" s="75"/>
      <c r="J15" s="75"/>
      <c r="K15" s="75"/>
      <c r="L15" s="75"/>
      <c r="M15" s="75"/>
      <c r="N15" s="75"/>
      <c r="O15" s="75"/>
      <c r="P15" s="75"/>
    </row>
    <row r="16" spans="1:17">
      <c r="A16" s="70">
        <v>14</v>
      </c>
      <c r="B16" s="75"/>
      <c r="C16" s="75"/>
      <c r="D16" s="75"/>
      <c r="E16" s="119"/>
      <c r="F16" s="75"/>
      <c r="G16" s="75"/>
      <c r="H16" s="75"/>
      <c r="I16" s="75"/>
      <c r="J16" s="75"/>
      <c r="K16" s="75"/>
      <c r="L16" s="75"/>
      <c r="M16" s="75"/>
      <c r="N16" s="75"/>
      <c r="O16" s="75"/>
      <c r="P16" s="75"/>
    </row>
    <row r="17" spans="1:16">
      <c r="A17" s="70">
        <v>15</v>
      </c>
      <c r="B17" s="75"/>
      <c r="C17" s="75"/>
      <c r="D17" s="75"/>
      <c r="E17" s="119"/>
      <c r="F17" s="75"/>
      <c r="G17" s="75"/>
      <c r="H17" s="75"/>
      <c r="I17" s="75"/>
      <c r="J17" s="75"/>
      <c r="K17" s="75"/>
      <c r="L17" s="75"/>
      <c r="M17" s="75"/>
      <c r="N17" s="75"/>
      <c r="O17" s="75"/>
      <c r="P17" s="75"/>
    </row>
    <row r="18" spans="1:16">
      <c r="A18" s="70">
        <v>16</v>
      </c>
      <c r="B18" s="75"/>
      <c r="C18" s="75"/>
      <c r="D18" s="75"/>
      <c r="E18" s="119"/>
      <c r="F18" s="75"/>
      <c r="G18" s="75"/>
      <c r="H18" s="75"/>
      <c r="I18" s="75"/>
      <c r="J18" s="75"/>
      <c r="K18" s="75"/>
      <c r="L18" s="75"/>
      <c r="M18" s="75"/>
      <c r="N18" s="75"/>
      <c r="O18" s="75"/>
      <c r="P18" s="75"/>
    </row>
    <row r="19" spans="1:16">
      <c r="A19" s="70">
        <v>17</v>
      </c>
      <c r="B19" s="75"/>
      <c r="C19" s="75"/>
      <c r="D19" s="75"/>
      <c r="E19" s="119"/>
      <c r="F19" s="75"/>
      <c r="G19" s="75"/>
      <c r="H19" s="75"/>
      <c r="I19" s="75"/>
      <c r="J19" s="75"/>
      <c r="K19" s="75"/>
      <c r="L19" s="75"/>
      <c r="M19" s="75"/>
      <c r="N19" s="75"/>
      <c r="O19" s="75"/>
      <c r="P19" s="75"/>
    </row>
    <row r="20" spans="1:16">
      <c r="A20" s="70">
        <v>18</v>
      </c>
      <c r="B20" s="75"/>
      <c r="C20" s="75"/>
      <c r="D20" s="75"/>
      <c r="E20" s="119"/>
      <c r="F20" s="75"/>
      <c r="G20" s="75"/>
      <c r="H20" s="75"/>
      <c r="I20" s="75"/>
      <c r="J20" s="75"/>
      <c r="K20" s="75"/>
      <c r="L20" s="75"/>
      <c r="M20" s="75"/>
      <c r="N20" s="75"/>
      <c r="O20" s="75"/>
      <c r="P20" s="75"/>
    </row>
    <row r="21" spans="1:16">
      <c r="A21" s="70">
        <v>19</v>
      </c>
      <c r="B21" s="75"/>
      <c r="C21" s="75"/>
      <c r="D21" s="75"/>
      <c r="E21" s="119"/>
      <c r="F21" s="75"/>
      <c r="G21" s="75"/>
      <c r="H21" s="75"/>
      <c r="I21" s="75"/>
      <c r="J21" s="75"/>
      <c r="K21" s="75"/>
      <c r="L21" s="75"/>
      <c r="M21" s="75"/>
      <c r="N21" s="75"/>
      <c r="O21" s="75"/>
      <c r="P21" s="75"/>
    </row>
    <row r="22" spans="1:16">
      <c r="A22" s="70">
        <v>20</v>
      </c>
      <c r="B22" s="75"/>
      <c r="C22" s="75"/>
      <c r="D22" s="75"/>
      <c r="E22" s="119"/>
      <c r="F22" s="75"/>
      <c r="G22" s="75"/>
      <c r="H22" s="75"/>
      <c r="I22" s="75"/>
      <c r="J22" s="75"/>
      <c r="K22" s="75"/>
      <c r="L22" s="75"/>
      <c r="M22" s="75"/>
      <c r="N22" s="75"/>
      <c r="O22" s="75"/>
      <c r="P22" s="75"/>
    </row>
    <row r="23" spans="1:16">
      <c r="A23" s="70">
        <v>21</v>
      </c>
      <c r="B23" s="75"/>
      <c r="C23" s="75"/>
      <c r="D23" s="75"/>
      <c r="E23" s="119"/>
      <c r="F23" s="75"/>
      <c r="G23" s="75"/>
      <c r="H23" s="75"/>
      <c r="I23" s="75"/>
      <c r="J23" s="75"/>
      <c r="K23" s="75"/>
      <c r="L23" s="75"/>
      <c r="M23" s="75"/>
      <c r="N23" s="75"/>
      <c r="O23" s="75"/>
      <c r="P23" s="75"/>
    </row>
    <row r="24" spans="1:16">
      <c r="A24" s="70">
        <v>22</v>
      </c>
      <c r="B24" s="75"/>
      <c r="C24" s="75"/>
      <c r="D24" s="75"/>
      <c r="E24" s="119"/>
      <c r="F24" s="75"/>
      <c r="G24" s="75"/>
      <c r="H24" s="75"/>
      <c r="I24" s="75"/>
      <c r="J24" s="75"/>
      <c r="K24" s="75"/>
      <c r="L24" s="75"/>
      <c r="M24" s="75"/>
      <c r="N24" s="75"/>
      <c r="O24" s="75"/>
      <c r="P24" s="75"/>
    </row>
    <row r="25" spans="1:16">
      <c r="A25" s="70">
        <v>23</v>
      </c>
      <c r="B25" s="75"/>
      <c r="C25" s="75"/>
      <c r="D25" s="75"/>
      <c r="E25" s="119"/>
      <c r="F25" s="75"/>
      <c r="G25" s="75"/>
      <c r="H25" s="75"/>
      <c r="I25" s="75"/>
      <c r="J25" s="75"/>
      <c r="K25" s="75"/>
      <c r="L25" s="75"/>
      <c r="M25" s="75"/>
      <c r="N25" s="75"/>
      <c r="O25" s="75"/>
      <c r="P25" s="75"/>
    </row>
    <row r="26" spans="1:16">
      <c r="A26" s="70">
        <v>24</v>
      </c>
      <c r="B26" s="75"/>
      <c r="C26" s="75"/>
      <c r="D26" s="75"/>
      <c r="E26" s="119"/>
      <c r="F26" s="75"/>
      <c r="G26" s="75"/>
      <c r="H26" s="75"/>
      <c r="I26" s="75"/>
      <c r="J26" s="75"/>
      <c r="K26" s="75"/>
      <c r="L26" s="75"/>
      <c r="M26" s="75"/>
      <c r="N26" s="75"/>
      <c r="O26" s="75"/>
      <c r="P26" s="75"/>
    </row>
    <row r="27" spans="1:16">
      <c r="A27" s="70">
        <v>25</v>
      </c>
      <c r="B27" s="75"/>
      <c r="C27" s="75"/>
      <c r="D27" s="75"/>
      <c r="E27" s="75"/>
      <c r="F27" s="75"/>
      <c r="G27" s="75"/>
      <c r="H27" s="75"/>
      <c r="I27" s="75"/>
      <c r="J27" s="75"/>
      <c r="K27" s="75"/>
      <c r="L27" s="75"/>
      <c r="M27" s="75"/>
      <c r="N27" s="75"/>
      <c r="O27" s="75"/>
      <c r="P27" s="75"/>
    </row>
    <row r="28" spans="1:16">
      <c r="A28" s="69"/>
      <c r="B28" s="71"/>
      <c r="C28" s="71"/>
      <c r="D28" s="71"/>
      <c r="E28" s="71"/>
      <c r="F28" s="71"/>
      <c r="G28" s="71"/>
      <c r="H28" s="71"/>
      <c r="I28" s="71"/>
      <c r="J28" s="71"/>
      <c r="K28" s="71"/>
      <c r="L28" s="71"/>
      <c r="M28" s="71"/>
      <c r="N28" s="71"/>
      <c r="O28" s="71"/>
    </row>
  </sheetData>
  <mergeCells count="1">
    <mergeCell ref="F1:I1"/>
  </mergeCells>
  <phoneticPr fontId="27" type="noConversion"/>
  <pageMargins left="0.75000000000000011" right="0.75000000000000011" top="1" bottom="1" header="0.5" footer="0.5"/>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2:Q27"/>
  <sheetViews>
    <sheetView showGridLines="0" showRowColHeaders="0" tabSelected="1" topLeftCell="A2" zoomScale="125" workbookViewId="0">
      <selection activeCell="B9" sqref="B9"/>
    </sheetView>
  </sheetViews>
  <sheetFormatPr baseColWidth="10" defaultColWidth="0" defaultRowHeight="14"/>
  <cols>
    <col min="1" max="1" width="1.83203125" style="1" customWidth="1"/>
    <col min="2" max="2" width="18" style="1" customWidth="1"/>
    <col min="3" max="15" width="9.1640625" style="1" customWidth="1"/>
    <col min="16" max="16" width="4.6640625" style="1" customWidth="1"/>
    <col min="17" max="17" width="0" style="1" hidden="1" customWidth="1"/>
    <col min="18" max="16384" width="9.1640625" style="1" hidden="1"/>
  </cols>
  <sheetData>
    <row r="2" spans="1:17" ht="40.5" customHeight="1">
      <c r="C2" s="133" t="s">
        <v>94</v>
      </c>
      <c r="D2" s="133"/>
      <c r="E2" s="133"/>
      <c r="F2" s="133"/>
      <c r="G2" s="133"/>
      <c r="H2" s="133"/>
      <c r="I2" s="133"/>
      <c r="J2" s="133"/>
      <c r="K2" s="133"/>
      <c r="L2" s="133"/>
      <c r="M2" s="133"/>
      <c r="N2" s="133"/>
      <c r="O2" s="133"/>
    </row>
    <row r="3" spans="1:17" ht="110.25" customHeight="1">
      <c r="B3" s="37" t="s">
        <v>34</v>
      </c>
      <c r="C3" s="36" t="s">
        <v>48</v>
      </c>
      <c r="D3" s="36" t="s">
        <v>107</v>
      </c>
      <c r="E3" s="36" t="s">
        <v>73</v>
      </c>
      <c r="F3" s="36" t="s">
        <v>75</v>
      </c>
      <c r="G3" s="36" t="s">
        <v>74</v>
      </c>
      <c r="H3" s="36" t="s">
        <v>76</v>
      </c>
      <c r="I3" s="36" t="s">
        <v>77</v>
      </c>
      <c r="J3" s="36" t="s">
        <v>78</v>
      </c>
      <c r="K3" s="36" t="s">
        <v>79</v>
      </c>
      <c r="L3" s="36" t="s">
        <v>80</v>
      </c>
      <c r="M3" s="36" t="s">
        <v>81</v>
      </c>
      <c r="N3" s="36" t="s">
        <v>82</v>
      </c>
      <c r="O3" s="36" t="s">
        <v>83</v>
      </c>
      <c r="P3" s="34"/>
      <c r="Q3" s="32"/>
    </row>
    <row r="4" spans="1:17">
      <c r="B4" s="33" t="s">
        <v>26</v>
      </c>
      <c r="C4" s="62">
        <v>500</v>
      </c>
      <c r="D4" s="35">
        <v>5</v>
      </c>
      <c r="E4" s="63">
        <f>IF(ISBLANK(C4)," ",C4/D4)</f>
        <v>100</v>
      </c>
      <c r="F4" s="35">
        <v>2</v>
      </c>
      <c r="G4" s="61">
        <f>IF(ISBLANK(D4)," ",F4/D4)</f>
        <v>0.4</v>
      </c>
      <c r="H4" s="64">
        <f>IF(ISBLANK(F4)," ",C4/F4)</f>
        <v>250</v>
      </c>
      <c r="I4" s="35">
        <v>2</v>
      </c>
      <c r="J4" s="62">
        <v>10000</v>
      </c>
      <c r="K4" s="35">
        <v>0.5</v>
      </c>
      <c r="L4" s="63">
        <f>IF(ISBLANK(J4)," ",J4*K4)</f>
        <v>5000</v>
      </c>
      <c r="M4" s="63">
        <f>IF(ISBLANK(I4)," ",C4/I4)</f>
        <v>250</v>
      </c>
      <c r="N4" s="35">
        <v>300</v>
      </c>
      <c r="O4" s="40">
        <f>IF((L4=" ")," ",L4/M4)</f>
        <v>20</v>
      </c>
    </row>
    <row r="5" spans="1:17" ht="14.25" customHeight="1">
      <c r="B5" s="33" t="s">
        <v>274</v>
      </c>
      <c r="C5" s="62">
        <v>150</v>
      </c>
      <c r="D5" s="35">
        <v>1</v>
      </c>
      <c r="E5" s="63">
        <f t="shared" ref="E5:E17" si="0">IF(ISBLANK(C5)," ",C5/D5)</f>
        <v>150</v>
      </c>
      <c r="F5" s="35">
        <v>1</v>
      </c>
      <c r="G5" s="61">
        <f t="shared" ref="G5:G17" si="1">IF(ISBLANK(D5)," ",F5/D5)</f>
        <v>1</v>
      </c>
      <c r="H5" s="64">
        <f t="shared" ref="H5:H17" si="2">IF(ISBLANK(F5)," ",C5/F5)</f>
        <v>150</v>
      </c>
      <c r="I5" s="35">
        <v>1</v>
      </c>
      <c r="J5" s="62">
        <v>0</v>
      </c>
      <c r="K5" s="35">
        <v>0.3</v>
      </c>
      <c r="L5" s="63">
        <f t="shared" ref="L5:L17" si="3">IF(ISBLANK(J5)," ",J5*K5)</f>
        <v>0</v>
      </c>
      <c r="M5" s="63">
        <f t="shared" ref="M5:M17" si="4">IF(ISBLANK(I5)," ",C5/I5)</f>
        <v>150</v>
      </c>
      <c r="N5" s="35">
        <v>300</v>
      </c>
      <c r="O5" s="40">
        <f t="shared" ref="O5:O17" si="5">IF((L5=" ")," ",L5/M5)</f>
        <v>0</v>
      </c>
    </row>
    <row r="6" spans="1:17">
      <c r="B6" s="33" t="s">
        <v>27</v>
      </c>
      <c r="C6" s="62">
        <v>100</v>
      </c>
      <c r="D6" s="35">
        <v>15</v>
      </c>
      <c r="E6" s="63">
        <f t="shared" si="0"/>
        <v>6.666666666666667</v>
      </c>
      <c r="F6" s="35">
        <v>2</v>
      </c>
      <c r="G6" s="61">
        <f t="shared" si="1"/>
        <v>0.13333333333333333</v>
      </c>
      <c r="H6" s="64">
        <f t="shared" si="2"/>
        <v>50</v>
      </c>
      <c r="I6" s="35">
        <v>1</v>
      </c>
      <c r="J6" s="62">
        <v>3000</v>
      </c>
      <c r="K6" s="35">
        <v>0.5</v>
      </c>
      <c r="L6" s="63">
        <f t="shared" si="3"/>
        <v>1500</v>
      </c>
      <c r="M6" s="63">
        <f t="shared" si="4"/>
        <v>100</v>
      </c>
      <c r="N6" s="35">
        <v>300</v>
      </c>
      <c r="O6" s="40">
        <f t="shared" si="5"/>
        <v>15</v>
      </c>
    </row>
    <row r="7" spans="1:17" ht="14.25">
      <c r="B7" s="97" t="s">
        <v>28</v>
      </c>
      <c r="C7" s="62">
        <v>500</v>
      </c>
      <c r="D7" s="35">
        <v>36</v>
      </c>
      <c r="E7" s="63">
        <f t="shared" si="0"/>
        <v>13.888888888888889</v>
      </c>
      <c r="F7" s="35">
        <v>1</v>
      </c>
      <c r="G7" s="61">
        <f t="shared" si="1"/>
        <v>2.7777777777777776E-2</v>
      </c>
      <c r="H7" s="64">
        <f t="shared" si="2"/>
        <v>500</v>
      </c>
      <c r="I7" s="35">
        <v>1</v>
      </c>
      <c r="J7" s="62">
        <v>5000</v>
      </c>
      <c r="K7" s="35">
        <v>0.3</v>
      </c>
      <c r="L7" s="63">
        <f t="shared" si="3"/>
        <v>1500</v>
      </c>
      <c r="M7" s="63">
        <f t="shared" si="4"/>
        <v>500</v>
      </c>
      <c r="N7" s="35">
        <v>300</v>
      </c>
      <c r="O7" s="40">
        <f t="shared" si="5"/>
        <v>3</v>
      </c>
    </row>
    <row r="8" spans="1:17" ht="14.25">
      <c r="B8" s="97" t="s">
        <v>29</v>
      </c>
      <c r="C8" s="62">
        <v>50</v>
      </c>
      <c r="D8" s="35">
        <v>1</v>
      </c>
      <c r="E8" s="63">
        <f t="shared" si="0"/>
        <v>50</v>
      </c>
      <c r="F8" s="35"/>
      <c r="G8" s="61">
        <f t="shared" si="1"/>
        <v>0</v>
      </c>
      <c r="H8" s="64" t="str">
        <f t="shared" si="2"/>
        <v xml:space="preserve"> </v>
      </c>
      <c r="I8" s="35">
        <v>1</v>
      </c>
      <c r="J8" s="62">
        <v>10000</v>
      </c>
      <c r="K8" s="35">
        <v>0.3</v>
      </c>
      <c r="L8" s="63">
        <f t="shared" si="3"/>
        <v>3000</v>
      </c>
      <c r="M8" s="63">
        <f t="shared" si="4"/>
        <v>50</v>
      </c>
      <c r="N8" s="35">
        <v>300</v>
      </c>
      <c r="O8" s="40">
        <f t="shared" si="5"/>
        <v>60</v>
      </c>
    </row>
    <row r="9" spans="1:17">
      <c r="B9" s="33" t="s">
        <v>210</v>
      </c>
      <c r="C9" s="98">
        <v>200</v>
      </c>
      <c r="D9" s="35">
        <v>1</v>
      </c>
      <c r="E9" s="63">
        <f t="shared" si="0"/>
        <v>200</v>
      </c>
      <c r="F9" s="35"/>
      <c r="G9" s="61">
        <f t="shared" si="1"/>
        <v>0</v>
      </c>
      <c r="H9" s="64" t="str">
        <f t="shared" si="2"/>
        <v xml:space="preserve"> </v>
      </c>
      <c r="I9" s="35">
        <v>1</v>
      </c>
      <c r="J9" s="62">
        <v>3000</v>
      </c>
      <c r="K9" s="35">
        <v>0.3</v>
      </c>
      <c r="L9" s="63">
        <f t="shared" si="3"/>
        <v>900</v>
      </c>
      <c r="M9" s="63">
        <f t="shared" si="4"/>
        <v>200</v>
      </c>
      <c r="N9" s="35">
        <v>300</v>
      </c>
      <c r="O9" s="40">
        <f t="shared" si="5"/>
        <v>4.5</v>
      </c>
    </row>
    <row r="10" spans="1:17">
      <c r="B10" s="33" t="s">
        <v>12</v>
      </c>
      <c r="C10" s="62">
        <v>100</v>
      </c>
      <c r="D10" s="35">
        <v>1</v>
      </c>
      <c r="E10" s="63">
        <f t="shared" si="0"/>
        <v>100</v>
      </c>
      <c r="F10" s="35"/>
      <c r="G10" s="61">
        <f t="shared" si="1"/>
        <v>0</v>
      </c>
      <c r="H10" s="64" t="str">
        <f t="shared" si="2"/>
        <v xml:space="preserve"> </v>
      </c>
      <c r="I10" s="35"/>
      <c r="K10" s="35"/>
      <c r="L10" s="63" t="str">
        <f t="shared" si="3"/>
        <v xml:space="preserve"> </v>
      </c>
      <c r="M10" s="63" t="str">
        <f t="shared" si="4"/>
        <v xml:space="preserve"> </v>
      </c>
      <c r="N10" s="35">
        <v>300</v>
      </c>
      <c r="O10" s="40" t="str">
        <f t="shared" si="5"/>
        <v xml:space="preserve"> </v>
      </c>
    </row>
    <row r="11" spans="1:17">
      <c r="B11" s="33" t="s">
        <v>268</v>
      </c>
      <c r="C11" s="62">
        <v>1</v>
      </c>
      <c r="D11" s="35">
        <v>1</v>
      </c>
      <c r="E11" s="63">
        <f t="shared" si="0"/>
        <v>1</v>
      </c>
      <c r="F11" s="35"/>
      <c r="G11" s="61">
        <f t="shared" si="1"/>
        <v>0</v>
      </c>
      <c r="H11" s="64" t="str">
        <f t="shared" si="2"/>
        <v xml:space="preserve"> </v>
      </c>
      <c r="I11" s="35"/>
      <c r="J11" s="62"/>
      <c r="K11" s="35"/>
      <c r="L11" s="63" t="str">
        <f t="shared" si="3"/>
        <v xml:space="preserve"> </v>
      </c>
      <c r="M11" s="63" t="str">
        <f t="shared" si="4"/>
        <v xml:space="preserve"> </v>
      </c>
      <c r="N11" s="35">
        <v>300</v>
      </c>
      <c r="O11" s="40" t="str">
        <f t="shared" si="5"/>
        <v xml:space="preserve"> </v>
      </c>
    </row>
    <row r="12" spans="1:17">
      <c r="B12" s="33" t="s">
        <v>30</v>
      </c>
      <c r="C12" s="62">
        <v>1</v>
      </c>
      <c r="D12" s="35">
        <v>1</v>
      </c>
      <c r="E12" s="63">
        <f t="shared" si="0"/>
        <v>1</v>
      </c>
      <c r="F12" s="35">
        <v>1</v>
      </c>
      <c r="G12" s="61">
        <f t="shared" si="1"/>
        <v>1</v>
      </c>
      <c r="H12" s="64">
        <f t="shared" si="2"/>
        <v>1</v>
      </c>
      <c r="I12" s="35">
        <v>1</v>
      </c>
      <c r="J12" s="62">
        <v>30000</v>
      </c>
      <c r="K12" s="35">
        <v>0.3</v>
      </c>
      <c r="L12" s="63">
        <f t="shared" si="3"/>
        <v>9000</v>
      </c>
      <c r="M12" s="63">
        <f t="shared" si="4"/>
        <v>1</v>
      </c>
      <c r="N12" s="35">
        <v>300</v>
      </c>
      <c r="O12" s="40">
        <f t="shared" si="5"/>
        <v>9000</v>
      </c>
    </row>
    <row r="13" spans="1:17">
      <c r="A13" s="121"/>
      <c r="B13" s="33" t="s">
        <v>269</v>
      </c>
      <c r="C13" s="62">
        <v>300</v>
      </c>
      <c r="D13" s="35">
        <v>1</v>
      </c>
      <c r="E13" s="63">
        <f t="shared" si="0"/>
        <v>300</v>
      </c>
      <c r="F13" s="35"/>
      <c r="G13" s="61">
        <f t="shared" si="1"/>
        <v>0</v>
      </c>
      <c r="H13" s="64" t="str">
        <f t="shared" si="2"/>
        <v xml:space="preserve"> </v>
      </c>
      <c r="I13" s="35"/>
      <c r="J13" s="62"/>
      <c r="K13" s="35"/>
      <c r="L13" s="63" t="str">
        <f t="shared" si="3"/>
        <v xml:space="preserve"> </v>
      </c>
      <c r="M13" s="63" t="str">
        <f t="shared" si="4"/>
        <v xml:space="preserve"> </v>
      </c>
      <c r="N13" s="35">
        <v>300</v>
      </c>
      <c r="O13" s="40" t="str">
        <f t="shared" si="5"/>
        <v xml:space="preserve"> </v>
      </c>
    </row>
    <row r="14" spans="1:17">
      <c r="B14" s="33" t="s">
        <v>270</v>
      </c>
      <c r="C14" s="62">
        <v>100</v>
      </c>
      <c r="D14" s="35">
        <v>1</v>
      </c>
      <c r="E14" s="63">
        <f t="shared" si="0"/>
        <v>100</v>
      </c>
      <c r="F14" s="35">
        <v>1</v>
      </c>
      <c r="G14" s="61">
        <f t="shared" si="1"/>
        <v>1</v>
      </c>
      <c r="H14" s="64">
        <f t="shared" si="2"/>
        <v>100</v>
      </c>
      <c r="I14" s="35"/>
      <c r="J14" s="62"/>
      <c r="K14" s="35"/>
      <c r="L14" s="63" t="str">
        <f t="shared" si="3"/>
        <v xml:space="preserve"> </v>
      </c>
      <c r="M14" s="63" t="str">
        <f t="shared" si="4"/>
        <v xml:space="preserve"> </v>
      </c>
      <c r="N14" s="35">
        <v>300</v>
      </c>
      <c r="O14" s="40" t="str">
        <f t="shared" si="5"/>
        <v xml:space="preserve"> </v>
      </c>
    </row>
    <row r="15" spans="1:17">
      <c r="B15" s="33" t="s">
        <v>33</v>
      </c>
      <c r="C15" s="62">
        <v>1</v>
      </c>
      <c r="D15" s="35">
        <v>2</v>
      </c>
      <c r="E15" s="63">
        <f t="shared" si="0"/>
        <v>0.5</v>
      </c>
      <c r="F15" s="35"/>
      <c r="G15" s="61">
        <f t="shared" si="1"/>
        <v>0</v>
      </c>
      <c r="H15" s="64" t="str">
        <f t="shared" si="2"/>
        <v xml:space="preserve"> </v>
      </c>
      <c r="I15" s="35">
        <v>1</v>
      </c>
      <c r="J15" s="62">
        <v>10000</v>
      </c>
      <c r="K15" s="35">
        <v>0.3</v>
      </c>
      <c r="L15" s="63">
        <f t="shared" si="3"/>
        <v>3000</v>
      </c>
      <c r="M15" s="63">
        <f t="shared" si="4"/>
        <v>1</v>
      </c>
      <c r="N15" s="35">
        <v>300</v>
      </c>
      <c r="O15" s="40">
        <f t="shared" si="5"/>
        <v>3000</v>
      </c>
    </row>
    <row r="16" spans="1:17">
      <c r="B16" s="33" t="s">
        <v>31</v>
      </c>
      <c r="C16" s="62">
        <v>300</v>
      </c>
      <c r="D16" s="35">
        <v>1</v>
      </c>
      <c r="E16" s="63">
        <f t="shared" si="0"/>
        <v>300</v>
      </c>
      <c r="F16" s="35">
        <v>1</v>
      </c>
      <c r="G16" s="61">
        <f t="shared" si="1"/>
        <v>1</v>
      </c>
      <c r="H16" s="64">
        <f t="shared" si="2"/>
        <v>300</v>
      </c>
      <c r="I16" s="35">
        <v>1</v>
      </c>
      <c r="J16" s="62">
        <v>10000</v>
      </c>
      <c r="K16" s="35">
        <v>0.3</v>
      </c>
      <c r="L16" s="63">
        <f t="shared" si="3"/>
        <v>3000</v>
      </c>
      <c r="M16" s="63">
        <f t="shared" si="4"/>
        <v>300</v>
      </c>
      <c r="N16" s="35">
        <v>300</v>
      </c>
      <c r="O16" s="40">
        <f t="shared" si="5"/>
        <v>10</v>
      </c>
    </row>
    <row r="17" spans="2:15">
      <c r="B17" s="33" t="s">
        <v>32</v>
      </c>
      <c r="C17" s="62">
        <v>400</v>
      </c>
      <c r="D17" s="35">
        <v>3</v>
      </c>
      <c r="E17" s="63">
        <f t="shared" si="0"/>
        <v>133.33333333333334</v>
      </c>
      <c r="F17" s="35">
        <v>1</v>
      </c>
      <c r="G17" s="61">
        <f t="shared" si="1"/>
        <v>0.33333333333333331</v>
      </c>
      <c r="H17" s="64">
        <f t="shared" si="2"/>
        <v>400</v>
      </c>
      <c r="I17" s="35">
        <v>1</v>
      </c>
      <c r="J17" s="62">
        <v>10000</v>
      </c>
      <c r="K17" s="35">
        <v>0.3</v>
      </c>
      <c r="L17" s="63">
        <f t="shared" si="3"/>
        <v>3000</v>
      </c>
      <c r="M17" s="63">
        <f t="shared" si="4"/>
        <v>400</v>
      </c>
      <c r="N17" s="35">
        <v>300</v>
      </c>
      <c r="O17" s="40">
        <f t="shared" si="5"/>
        <v>7.5</v>
      </c>
    </row>
    <row r="19" spans="2:15">
      <c r="B19" s="132" t="s">
        <v>92</v>
      </c>
      <c r="C19" s="132"/>
      <c r="D19" s="132"/>
      <c r="E19" s="132"/>
    </row>
    <row r="27" spans="2:15" hidden="1"/>
  </sheetData>
  <mergeCells count="2">
    <mergeCell ref="B19:E19"/>
    <mergeCell ref="C2:O2"/>
  </mergeCells>
  <phoneticPr fontId="27" type="noConversion"/>
  <printOptions horizontalCentered="1"/>
  <pageMargins left="0.25" right="0.25" top="0.75" bottom="0.75" header="0.3" footer="0.3"/>
  <colBreaks count="1" manualBreakCount="1">
    <brk id="15" max="1048575" man="1"/>
  </colBreaks>
  <drawing r:id="rId1"/>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I40"/>
  <sheetViews>
    <sheetView view="pageLayout" topLeftCell="A21" workbookViewId="0">
      <selection activeCell="D24" sqref="D24"/>
    </sheetView>
  </sheetViews>
  <sheetFormatPr baseColWidth="10" defaultRowHeight="14"/>
  <cols>
    <col min="1" max="1" width="6.83203125" customWidth="1"/>
    <col min="2" max="2" width="24" customWidth="1"/>
    <col min="3" max="3" width="24.83203125" customWidth="1"/>
    <col min="4" max="4" width="14" customWidth="1"/>
    <col min="5" max="5" width="17.1640625" customWidth="1"/>
    <col min="6" max="6" width="23.1640625" customWidth="1"/>
  </cols>
  <sheetData>
    <row r="1" spans="1:9" ht="39">
      <c r="A1" s="45" t="s">
        <v>102</v>
      </c>
      <c r="B1" s="38"/>
      <c r="C1" s="38"/>
      <c r="D1" s="38"/>
      <c r="E1" s="38"/>
      <c r="F1" s="38"/>
      <c r="G1" s="38"/>
      <c r="H1" s="38"/>
      <c r="I1" s="38"/>
    </row>
    <row r="2" spans="1:9" ht="39">
      <c r="A2" s="45"/>
      <c r="B2" s="38"/>
      <c r="C2" s="38"/>
      <c r="D2" s="38"/>
      <c r="E2" s="38"/>
      <c r="F2" s="38"/>
      <c r="G2" s="38"/>
      <c r="H2" s="38"/>
      <c r="I2" s="38"/>
    </row>
    <row r="3" spans="1:9" ht="16">
      <c r="A3" s="41"/>
      <c r="B3" s="41"/>
      <c r="C3" s="41" t="s">
        <v>39</v>
      </c>
      <c r="D3" s="41" t="s">
        <v>40</v>
      </c>
      <c r="E3" s="41" t="s">
        <v>13</v>
      </c>
      <c r="F3" s="41"/>
      <c r="G3" s="41"/>
      <c r="H3" s="38"/>
      <c r="I3" s="38"/>
    </row>
    <row r="4" spans="1:9" ht="23">
      <c r="A4" s="44">
        <v>1</v>
      </c>
      <c r="B4" s="41" t="s">
        <v>145</v>
      </c>
      <c r="C4" s="46">
        <v>5</v>
      </c>
      <c r="D4" s="47">
        <v>400</v>
      </c>
      <c r="E4" s="48">
        <f>C4+(C4*D4/100)</f>
        <v>25</v>
      </c>
      <c r="F4" s="41"/>
      <c r="G4" s="41"/>
      <c r="H4" s="38"/>
      <c r="I4" s="38"/>
    </row>
    <row r="5" spans="1:9" ht="23">
      <c r="A5" s="44">
        <v>2</v>
      </c>
      <c r="B5" s="41" t="s">
        <v>64</v>
      </c>
      <c r="C5" s="49">
        <v>0.5</v>
      </c>
      <c r="D5" s="50">
        <v>0</v>
      </c>
      <c r="E5" s="51">
        <f t="shared" ref="E5" si="0">C5+(C5*D5/100)</f>
        <v>0.5</v>
      </c>
      <c r="F5" s="41"/>
      <c r="G5" s="41" t="s">
        <v>195</v>
      </c>
      <c r="H5" s="38"/>
      <c r="I5" s="38"/>
    </row>
    <row r="6" spans="1:9" ht="23">
      <c r="A6" s="44"/>
      <c r="B6" s="41" t="s">
        <v>38</v>
      </c>
      <c r="C6" s="52">
        <f>C4*C5</f>
        <v>2.5</v>
      </c>
      <c r="D6" s="42"/>
      <c r="E6" s="53">
        <f>E4*E5</f>
        <v>12.5</v>
      </c>
      <c r="F6" s="41"/>
      <c r="G6" s="41"/>
      <c r="H6" s="38"/>
      <c r="I6" s="38"/>
    </row>
    <row r="7" spans="1:9" ht="23">
      <c r="A7" s="44">
        <v>3</v>
      </c>
      <c r="B7" s="41" t="s">
        <v>65</v>
      </c>
      <c r="C7" s="54">
        <v>0.1</v>
      </c>
      <c r="D7" s="55">
        <v>0.8</v>
      </c>
      <c r="E7" s="51">
        <f>C7+(C7*D7/100)</f>
        <v>0.1008</v>
      </c>
      <c r="F7" s="41"/>
      <c r="G7" s="41" t="s">
        <v>196</v>
      </c>
      <c r="H7" s="38"/>
      <c r="I7" s="38"/>
    </row>
    <row r="8" spans="1:9" ht="23">
      <c r="A8" s="44"/>
      <c r="B8" s="41" t="s">
        <v>14</v>
      </c>
      <c r="C8" s="52">
        <f>C6*C7</f>
        <v>0.25</v>
      </c>
      <c r="D8" s="42"/>
      <c r="E8" s="53">
        <f>E6*E7</f>
        <v>1.26</v>
      </c>
      <c r="F8" s="41"/>
      <c r="G8" s="41"/>
      <c r="H8" s="38"/>
      <c r="I8" s="38"/>
    </row>
    <row r="9" spans="1:9" ht="23">
      <c r="A9" s="44">
        <v>4</v>
      </c>
      <c r="B9" s="41" t="s">
        <v>95</v>
      </c>
      <c r="C9" s="66">
        <v>250</v>
      </c>
      <c r="D9" s="55">
        <v>10</v>
      </c>
      <c r="E9" s="56">
        <f t="shared" ref="E9:E12" si="1">C9+(C9*D9/100)</f>
        <v>275</v>
      </c>
      <c r="F9" s="41"/>
      <c r="G9" s="41"/>
      <c r="H9" s="38"/>
      <c r="I9" s="38"/>
    </row>
    <row r="10" spans="1:9" ht="23">
      <c r="A10" s="44">
        <v>5</v>
      </c>
      <c r="B10" s="41" t="s">
        <v>96</v>
      </c>
      <c r="C10" s="54">
        <v>1</v>
      </c>
      <c r="D10" s="55">
        <v>3</v>
      </c>
      <c r="E10" s="57">
        <f t="shared" si="1"/>
        <v>1.03</v>
      </c>
      <c r="F10" s="41"/>
      <c r="G10" s="41"/>
      <c r="H10" s="38"/>
      <c r="I10" s="38"/>
    </row>
    <row r="11" spans="1:9" ht="23">
      <c r="A11" s="44"/>
      <c r="B11" s="41" t="s">
        <v>97</v>
      </c>
      <c r="C11" s="58">
        <f>C8*C9*C10</f>
        <v>62.5</v>
      </c>
      <c r="D11" s="42"/>
      <c r="E11" s="59">
        <f>E8*E9*E10</f>
        <v>356.89499999999998</v>
      </c>
      <c r="F11" s="41"/>
      <c r="G11" s="41"/>
      <c r="H11" s="38"/>
      <c r="I11" s="38"/>
    </row>
    <row r="12" spans="1:9" ht="23">
      <c r="A12" s="44">
        <v>6</v>
      </c>
      <c r="B12" s="41" t="s">
        <v>98</v>
      </c>
      <c r="C12" s="54">
        <v>0.4</v>
      </c>
      <c r="D12" s="55">
        <v>0</v>
      </c>
      <c r="E12" s="57">
        <f t="shared" si="1"/>
        <v>0.4</v>
      </c>
      <c r="F12" s="41"/>
      <c r="G12" s="41"/>
      <c r="H12" s="38"/>
      <c r="I12" s="38"/>
    </row>
    <row r="13" spans="1:9" ht="23">
      <c r="A13" s="44"/>
      <c r="B13" s="41" t="s">
        <v>99</v>
      </c>
      <c r="C13" s="58">
        <f>C11*C12</f>
        <v>25</v>
      </c>
      <c r="D13" s="42"/>
      <c r="E13" s="59">
        <f>E11*E12</f>
        <v>142.75800000000001</v>
      </c>
      <c r="F13" s="41"/>
      <c r="G13" s="41"/>
      <c r="H13" s="38"/>
      <c r="I13" s="38"/>
    </row>
    <row r="14" spans="1:9" ht="17" thickBot="1">
      <c r="A14" s="41"/>
      <c r="B14" s="41"/>
      <c r="C14" s="41"/>
      <c r="D14" s="41"/>
      <c r="E14" s="41"/>
      <c r="F14" s="41"/>
      <c r="G14" s="41"/>
      <c r="H14" s="38"/>
      <c r="I14" s="38"/>
    </row>
    <row r="15" spans="1:9" ht="29" thickBot="1">
      <c r="A15" s="41"/>
      <c r="B15" s="39" t="s">
        <v>234</v>
      </c>
      <c r="C15" s="39"/>
      <c r="D15" s="39"/>
      <c r="E15" s="43">
        <f>(E13-C13)/C13</f>
        <v>4.7103200000000003</v>
      </c>
      <c r="F15" s="41"/>
      <c r="G15" s="41"/>
      <c r="H15" s="38"/>
      <c r="I15" s="38"/>
    </row>
    <row r="16" spans="1:9">
      <c r="A16" s="38"/>
      <c r="B16" s="38"/>
      <c r="C16" s="38"/>
      <c r="D16" s="38"/>
      <c r="E16" s="38"/>
      <c r="F16" s="38"/>
      <c r="G16" s="38"/>
      <c r="H16" s="38"/>
      <c r="I16" s="38"/>
    </row>
    <row r="17" spans="1:9">
      <c r="A17" s="38"/>
      <c r="B17" s="68" t="s">
        <v>185</v>
      </c>
      <c r="C17" s="38"/>
      <c r="D17" s="38"/>
      <c r="E17" s="38"/>
      <c r="F17" s="38"/>
      <c r="G17" s="38"/>
      <c r="H17" s="38"/>
      <c r="I17" s="38"/>
    </row>
    <row r="18" spans="1:9">
      <c r="A18" s="38"/>
      <c r="B18" s="38"/>
      <c r="C18" s="38"/>
      <c r="D18" s="38"/>
      <c r="E18" s="38"/>
      <c r="F18" s="38"/>
      <c r="G18" s="38"/>
      <c r="H18" s="38"/>
      <c r="I18" s="38"/>
    </row>
    <row r="19" spans="1:9">
      <c r="A19" s="38"/>
      <c r="B19" s="38"/>
      <c r="C19" s="38"/>
      <c r="D19" s="38"/>
      <c r="E19" s="38"/>
      <c r="F19" s="38"/>
      <c r="G19" s="38"/>
      <c r="H19" s="38"/>
      <c r="I19" s="38"/>
    </row>
    <row r="20" spans="1:9">
      <c r="A20" s="38"/>
      <c r="B20" s="38"/>
      <c r="C20" s="38"/>
      <c r="D20" s="38"/>
      <c r="E20" s="38"/>
      <c r="F20" s="38"/>
      <c r="G20" s="38"/>
      <c r="H20" s="38"/>
      <c r="I20" s="38"/>
    </row>
    <row r="21" spans="1:9" ht="39">
      <c r="A21" s="38"/>
      <c r="B21" s="45" t="s">
        <v>102</v>
      </c>
      <c r="C21" s="38"/>
      <c r="D21" s="38"/>
      <c r="E21" s="38"/>
      <c r="F21" s="38"/>
      <c r="G21" s="38"/>
      <c r="H21" s="38"/>
      <c r="I21" s="38"/>
    </row>
    <row r="22" spans="1:9" ht="16">
      <c r="A22" s="41"/>
      <c r="B22" s="41"/>
      <c r="C22" s="41"/>
      <c r="D22" s="41" t="s">
        <v>39</v>
      </c>
      <c r="E22" s="41" t="s">
        <v>40</v>
      </c>
      <c r="F22" s="41" t="s">
        <v>13</v>
      </c>
      <c r="G22" s="41"/>
      <c r="H22" s="41"/>
      <c r="I22" s="38"/>
    </row>
    <row r="23" spans="1:9" ht="22" customHeight="1">
      <c r="A23" s="95">
        <v>1</v>
      </c>
      <c r="B23" s="96" t="s">
        <v>194</v>
      </c>
      <c r="C23" s="46">
        <v>20</v>
      </c>
      <c r="D23" s="46"/>
      <c r="E23" s="46"/>
      <c r="F23" s="41"/>
      <c r="G23" s="41"/>
      <c r="H23" s="41"/>
      <c r="I23" s="38"/>
    </row>
    <row r="24" spans="1:9" ht="27" customHeight="1">
      <c r="A24" s="95"/>
      <c r="B24" s="41" t="s">
        <v>146</v>
      </c>
      <c r="C24" s="46">
        <v>0.5</v>
      </c>
      <c r="D24" s="46"/>
      <c r="E24" s="46"/>
      <c r="F24" s="41"/>
      <c r="G24" s="41"/>
      <c r="H24" s="41"/>
      <c r="I24" s="38"/>
    </row>
    <row r="25" spans="1:9" ht="23">
      <c r="A25" s="44"/>
      <c r="B25" s="96" t="s">
        <v>188</v>
      </c>
      <c r="C25" s="52">
        <f>C23*C24</f>
        <v>10</v>
      </c>
      <c r="D25" s="47">
        <v>400</v>
      </c>
      <c r="E25" s="48">
        <f>C25+(C25*D25/100)</f>
        <v>50</v>
      </c>
      <c r="F25" s="41"/>
      <c r="G25" s="41"/>
      <c r="H25" s="41"/>
      <c r="I25" s="38"/>
    </row>
    <row r="26" spans="1:9" ht="23">
      <c r="A26" s="44"/>
      <c r="B26" s="41" t="s">
        <v>147</v>
      </c>
      <c r="C26" s="49">
        <v>0.5</v>
      </c>
      <c r="D26" s="50">
        <v>0</v>
      </c>
      <c r="E26" s="51">
        <f t="shared" ref="E26" si="2">C26+(C26*D26/100)</f>
        <v>0.5</v>
      </c>
      <c r="F26" s="95" t="s">
        <v>195</v>
      </c>
      <c r="G26" s="95" t="s">
        <v>195</v>
      </c>
      <c r="H26" s="41"/>
      <c r="I26" s="38"/>
    </row>
    <row r="27" spans="1:9" ht="23">
      <c r="A27" s="44">
        <v>3</v>
      </c>
      <c r="B27" s="96" t="s">
        <v>189</v>
      </c>
      <c r="C27" s="52">
        <f>C25*C26</f>
        <v>5</v>
      </c>
      <c r="D27" s="42"/>
      <c r="E27" s="53">
        <f>E25*E26</f>
        <v>25</v>
      </c>
      <c r="F27" s="95"/>
      <c r="G27" s="95"/>
      <c r="H27" s="41"/>
      <c r="I27" s="38"/>
    </row>
    <row r="28" spans="1:9" ht="23">
      <c r="A28" s="44"/>
      <c r="B28" s="41" t="s">
        <v>148</v>
      </c>
      <c r="C28" s="54">
        <v>0.5</v>
      </c>
      <c r="D28" s="55">
        <v>0.8</v>
      </c>
      <c r="E28" s="51">
        <f>C28+(C28*D28/100)</f>
        <v>0.504</v>
      </c>
      <c r="F28" s="95" t="s">
        <v>196</v>
      </c>
      <c r="G28" s="95" t="s">
        <v>196</v>
      </c>
      <c r="H28" s="41"/>
      <c r="I28" s="38"/>
    </row>
    <row r="29" spans="1:9" ht="23">
      <c r="A29" s="44">
        <v>4</v>
      </c>
      <c r="B29" s="96" t="s">
        <v>191</v>
      </c>
      <c r="C29" s="52">
        <f>C27*C28</f>
        <v>2.5</v>
      </c>
      <c r="D29" s="42"/>
      <c r="E29" s="53">
        <f>E27*E28</f>
        <v>12.6</v>
      </c>
      <c r="F29" s="41"/>
      <c r="G29" s="41"/>
      <c r="H29" s="41"/>
      <c r="I29" s="38"/>
    </row>
    <row r="30" spans="1:9" ht="23">
      <c r="A30" s="44"/>
      <c r="B30" s="41" t="s">
        <v>187</v>
      </c>
      <c r="C30" s="49"/>
      <c r="D30" s="83"/>
      <c r="E30" s="94"/>
      <c r="F30" s="41"/>
      <c r="G30" s="41"/>
      <c r="H30" s="41"/>
      <c r="I30" s="38"/>
    </row>
    <row r="31" spans="1:9" ht="23">
      <c r="A31" s="44"/>
      <c r="B31" s="96" t="s">
        <v>190</v>
      </c>
      <c r="C31" s="66">
        <f>C29*C30</f>
        <v>0</v>
      </c>
      <c r="D31" s="55">
        <v>10</v>
      </c>
      <c r="E31" s="56">
        <f t="shared" ref="E31:E32" si="3">C31+(C31*D31/100)</f>
        <v>0</v>
      </c>
      <c r="F31" s="41"/>
      <c r="G31" s="41"/>
      <c r="H31" s="41"/>
      <c r="I31" s="38"/>
    </row>
    <row r="32" spans="1:9" ht="23">
      <c r="A32" s="44"/>
      <c r="B32" s="96" t="s">
        <v>193</v>
      </c>
      <c r="C32" s="54">
        <v>1</v>
      </c>
      <c r="D32" s="55">
        <v>3</v>
      </c>
      <c r="E32" s="57">
        <f t="shared" si="3"/>
        <v>1.03</v>
      </c>
      <c r="F32" s="41"/>
      <c r="G32" s="41"/>
      <c r="H32" s="41"/>
      <c r="I32" s="38"/>
    </row>
    <row r="33" spans="1:9" ht="23">
      <c r="A33" s="44"/>
      <c r="B33" s="41" t="s">
        <v>46</v>
      </c>
      <c r="C33" s="58">
        <f>C29*C31*C32</f>
        <v>0</v>
      </c>
      <c r="D33" s="42"/>
      <c r="E33" s="59">
        <f>E29*E31*E32</f>
        <v>0</v>
      </c>
      <c r="F33" s="41"/>
      <c r="G33" s="41"/>
      <c r="H33" s="41"/>
      <c r="I33" s="38"/>
    </row>
    <row r="34" spans="1:9" ht="23">
      <c r="A34" s="44"/>
      <c r="B34" s="41" t="s">
        <v>192</v>
      </c>
      <c r="C34" s="54">
        <v>0.4</v>
      </c>
      <c r="D34" s="55">
        <v>0</v>
      </c>
      <c r="E34" s="57">
        <f t="shared" ref="E34" si="4">C34+(C34*D34/100)</f>
        <v>0.4</v>
      </c>
      <c r="F34" s="41"/>
      <c r="G34" s="41"/>
      <c r="H34" s="41"/>
      <c r="I34" s="38"/>
    </row>
    <row r="35" spans="1:9" ht="23">
      <c r="A35" s="44"/>
      <c r="B35" s="41" t="s">
        <v>99</v>
      </c>
      <c r="C35" s="58">
        <f>C33*C34</f>
        <v>0</v>
      </c>
      <c r="D35" s="42"/>
      <c r="E35" s="59">
        <f>E33*E34</f>
        <v>0</v>
      </c>
      <c r="F35" s="41"/>
      <c r="G35" s="41"/>
      <c r="H35" s="41"/>
      <c r="I35" s="38"/>
    </row>
    <row r="36" spans="1:9" ht="17" thickBot="1">
      <c r="A36" s="41"/>
      <c r="B36" s="41"/>
      <c r="C36" s="41"/>
      <c r="D36" s="41"/>
      <c r="E36" s="41"/>
      <c r="F36" s="41"/>
      <c r="G36" s="41"/>
      <c r="H36" s="41"/>
      <c r="I36" s="38"/>
    </row>
    <row r="37" spans="1:9" ht="29" thickBot="1">
      <c r="A37" s="41"/>
      <c r="B37" s="39" t="s">
        <v>234</v>
      </c>
      <c r="C37" s="39"/>
      <c r="D37" s="39"/>
      <c r="E37" s="43">
        <f>C31+C32</f>
        <v>1</v>
      </c>
      <c r="F37" s="41"/>
      <c r="G37" s="41"/>
      <c r="H37" s="41"/>
      <c r="I37" s="38"/>
    </row>
    <row r="38" spans="1:9">
      <c r="A38" s="38"/>
      <c r="B38" s="38"/>
      <c r="C38" s="38"/>
      <c r="D38" s="38"/>
      <c r="E38" s="38"/>
      <c r="F38" s="38"/>
      <c r="G38" s="38"/>
      <c r="H38" s="38"/>
      <c r="I38" s="38"/>
    </row>
    <row r="39" spans="1:9">
      <c r="A39" s="38"/>
      <c r="B39" s="38"/>
      <c r="C39" s="68" t="s">
        <v>185</v>
      </c>
      <c r="D39" s="38"/>
      <c r="E39" s="38"/>
      <c r="F39" s="38"/>
      <c r="G39" s="38"/>
      <c r="H39" s="38"/>
      <c r="I39" s="38"/>
    </row>
    <row r="40" spans="1:9">
      <c r="A40" s="38"/>
      <c r="B40" s="38"/>
      <c r="C40" s="38"/>
      <c r="D40" s="38"/>
      <c r="E40" s="38"/>
      <c r="F40" s="38"/>
      <c r="G40" s="38"/>
      <c r="H40" s="38"/>
      <c r="I40" s="38"/>
    </row>
  </sheetData>
  <sheetProtection objects="1" scenarios="1"/>
  <phoneticPr fontId="27" type="noConversion"/>
  <pageMargins left="0.75000000000000011" right="0.75000000000000011" top="1" bottom="1" header="0.5" footer="0.5"/>
  <pageSetup paperSize="10" orientation="landscape" horizontalDpi="4294967292" verticalDpi="4294967292"/>
  <headerFooter>
    <oddHeader>&amp;C_x000D_</oddHeader>
  </headerFooter>
  <extLst>
    <ext xmlns:mx="http://schemas.microsoft.com/office/mac/excel/2008/main" uri="http://schemas.microsoft.com/office/mac/excel/2008/main">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N25"/>
  <sheetViews>
    <sheetView showGridLines="0" showRowColHeaders="0" workbookViewId="0">
      <selection activeCell="E6" sqref="E6:M6"/>
    </sheetView>
  </sheetViews>
  <sheetFormatPr baseColWidth="10" defaultColWidth="0" defaultRowHeight="409.6" zeroHeight="1"/>
  <cols>
    <col min="1" max="1" width="2.6640625" style="2" customWidth="1"/>
    <col min="2" max="14" width="9.1640625" style="2" customWidth="1"/>
    <col min="15" max="16384" width="9.1640625" style="2" hidden="1"/>
  </cols>
  <sheetData>
    <row r="1" spans="2:13" ht="15"/>
    <row r="2" spans="2:13" ht="49">
      <c r="C2" s="11"/>
      <c r="D2" s="11"/>
      <c r="E2" s="137" t="s">
        <v>17</v>
      </c>
      <c r="F2" s="137"/>
      <c r="G2" s="137"/>
      <c r="H2" s="137"/>
      <c r="I2" s="137"/>
      <c r="J2" s="137"/>
      <c r="K2" s="137"/>
      <c r="L2" s="137"/>
      <c r="M2" s="137"/>
    </row>
    <row r="3" spans="2:13" ht="37.5" customHeight="1"/>
    <row r="4" spans="2:13" ht="37" customHeight="1">
      <c r="B4" s="3"/>
      <c r="C4" s="4"/>
      <c r="D4" s="4"/>
      <c r="E4" s="138" t="s">
        <v>186</v>
      </c>
      <c r="F4" s="138"/>
      <c r="G4" s="138"/>
      <c r="H4" s="138"/>
      <c r="I4" s="138"/>
      <c r="J4" s="138"/>
      <c r="K4" s="138"/>
      <c r="L4" s="138"/>
      <c r="M4" s="138"/>
    </row>
    <row r="5" spans="2:13" ht="17">
      <c r="B5" s="5"/>
      <c r="C5" s="6"/>
      <c r="D5" s="6"/>
      <c r="E5" s="10">
        <v>0.2</v>
      </c>
      <c r="F5" s="10">
        <v>0.25</v>
      </c>
      <c r="G5" s="10">
        <v>0.3</v>
      </c>
      <c r="H5" s="10">
        <v>0.35</v>
      </c>
      <c r="I5" s="10">
        <v>0.4</v>
      </c>
      <c r="J5" s="10">
        <v>0.45</v>
      </c>
      <c r="K5" s="10">
        <v>0.5</v>
      </c>
      <c r="L5" s="10">
        <v>0.55000000000000004</v>
      </c>
      <c r="M5" s="10">
        <v>0.6</v>
      </c>
    </row>
    <row r="6" spans="2:13" ht="42.75" customHeight="1">
      <c r="B6" s="139" t="s">
        <v>141</v>
      </c>
      <c r="C6" s="139"/>
      <c r="D6" s="139"/>
      <c r="E6" s="140" t="s">
        <v>144</v>
      </c>
      <c r="F6" s="141"/>
      <c r="G6" s="141"/>
      <c r="H6" s="141"/>
      <c r="I6" s="141"/>
      <c r="J6" s="141"/>
      <c r="K6" s="141"/>
      <c r="L6" s="141"/>
      <c r="M6" s="142"/>
    </row>
    <row r="7" spans="2:13" ht="17">
      <c r="B7" s="134">
        <v>0.02</v>
      </c>
      <c r="C7" s="135"/>
      <c r="D7" s="136"/>
      <c r="E7" s="7">
        <v>0.09</v>
      </c>
      <c r="F7" s="7">
        <v>7.0000000000000007E-2</v>
      </c>
      <c r="G7" s="7">
        <v>0.06</v>
      </c>
      <c r="H7" s="7">
        <v>0.05</v>
      </c>
      <c r="I7" s="7">
        <v>0.05</v>
      </c>
      <c r="J7" s="7">
        <v>0.04</v>
      </c>
      <c r="K7" s="7">
        <v>0.04</v>
      </c>
      <c r="L7" s="7">
        <v>0.04</v>
      </c>
      <c r="M7" s="7">
        <v>0.03</v>
      </c>
    </row>
    <row r="8" spans="2:13" ht="17">
      <c r="B8" s="134">
        <v>0.04</v>
      </c>
      <c r="C8" s="135"/>
      <c r="D8" s="136"/>
      <c r="E8" s="7">
        <v>0.17</v>
      </c>
      <c r="F8" s="7">
        <v>0.14000000000000001</v>
      </c>
      <c r="G8" s="7">
        <v>0.12</v>
      </c>
      <c r="H8" s="7">
        <v>0.1</v>
      </c>
      <c r="I8" s="7">
        <v>0.09</v>
      </c>
      <c r="J8" s="7">
        <v>0.08</v>
      </c>
      <c r="K8" s="7">
        <v>7.0000000000000007E-2</v>
      </c>
      <c r="L8" s="7">
        <v>7.0000000000000007E-2</v>
      </c>
      <c r="M8" s="7">
        <v>0.06</v>
      </c>
    </row>
    <row r="9" spans="2:13" ht="17">
      <c r="B9" s="134">
        <v>0.06</v>
      </c>
      <c r="C9" s="135"/>
      <c r="D9" s="136"/>
      <c r="E9" s="7">
        <v>0.23</v>
      </c>
      <c r="F9" s="7">
        <v>0.19</v>
      </c>
      <c r="G9" s="7">
        <v>0.17</v>
      </c>
      <c r="H9" s="7">
        <v>0.15</v>
      </c>
      <c r="I9" s="7">
        <v>0.13</v>
      </c>
      <c r="J9" s="7">
        <v>0.12</v>
      </c>
      <c r="K9" s="7">
        <v>0.11</v>
      </c>
      <c r="L9" s="7">
        <v>0.1</v>
      </c>
      <c r="M9" s="7">
        <v>0.09</v>
      </c>
    </row>
    <row r="10" spans="2:13" ht="17">
      <c r="B10" s="134">
        <v>0.08</v>
      </c>
      <c r="C10" s="135"/>
      <c r="D10" s="136"/>
      <c r="E10" s="7">
        <v>0.28999999999999998</v>
      </c>
      <c r="F10" s="7">
        <v>0.24</v>
      </c>
      <c r="G10" s="7">
        <v>0.21</v>
      </c>
      <c r="H10" s="7">
        <v>0.19</v>
      </c>
      <c r="I10" s="7">
        <v>0.17</v>
      </c>
      <c r="J10" s="7">
        <v>0.15</v>
      </c>
      <c r="K10" s="7">
        <v>0.14000000000000001</v>
      </c>
      <c r="L10" s="7">
        <v>0.13</v>
      </c>
      <c r="M10" s="7">
        <v>0.12</v>
      </c>
    </row>
    <row r="11" spans="2:13" ht="17">
      <c r="B11" s="134">
        <v>0.1</v>
      </c>
      <c r="C11" s="135"/>
      <c r="D11" s="136"/>
      <c r="E11" s="7">
        <v>0.33</v>
      </c>
      <c r="F11" s="7">
        <v>0.28999999999999998</v>
      </c>
      <c r="G11" s="7">
        <v>0.25</v>
      </c>
      <c r="H11" s="7">
        <v>0.22</v>
      </c>
      <c r="I11" s="7">
        <v>0.2</v>
      </c>
      <c r="J11" s="7">
        <v>0.18</v>
      </c>
      <c r="K11" s="7">
        <v>0.17</v>
      </c>
      <c r="L11" s="7">
        <v>0.15</v>
      </c>
      <c r="M11" s="7">
        <v>0.14000000000000001</v>
      </c>
    </row>
    <row r="12" spans="2:13" ht="17">
      <c r="B12" s="134">
        <v>0.12</v>
      </c>
      <c r="C12" s="135"/>
      <c r="D12" s="136"/>
      <c r="E12" s="7">
        <v>0.38</v>
      </c>
      <c r="F12" s="7">
        <v>0.32</v>
      </c>
      <c r="G12" s="7">
        <v>0.28999999999999998</v>
      </c>
      <c r="H12" s="7">
        <v>0.26</v>
      </c>
      <c r="I12" s="7">
        <v>0.23</v>
      </c>
      <c r="J12" s="7">
        <v>0.21</v>
      </c>
      <c r="K12" s="7">
        <v>0.19</v>
      </c>
      <c r="L12" s="7">
        <v>0.18</v>
      </c>
      <c r="M12" s="7">
        <v>0.17</v>
      </c>
    </row>
    <row r="13" spans="2:13" ht="17">
      <c r="B13" s="134">
        <v>0.14000000000000001</v>
      </c>
      <c r="C13" s="135"/>
      <c r="D13" s="136"/>
      <c r="E13" s="7">
        <v>0.41</v>
      </c>
      <c r="F13" s="7">
        <v>0.36</v>
      </c>
      <c r="G13" s="7">
        <v>0.32</v>
      </c>
      <c r="H13" s="7">
        <v>0.28999999999999998</v>
      </c>
      <c r="I13" s="7">
        <v>0.26</v>
      </c>
      <c r="J13" s="7">
        <v>0.24</v>
      </c>
      <c r="K13" s="7">
        <v>0.22</v>
      </c>
      <c r="L13" s="7">
        <v>0.2</v>
      </c>
      <c r="M13" s="7">
        <v>0.19</v>
      </c>
    </row>
    <row r="14" spans="2:13" ht="17">
      <c r="B14" s="134">
        <v>0.16</v>
      </c>
      <c r="C14" s="135"/>
      <c r="D14" s="136"/>
      <c r="E14" s="7">
        <v>0.44</v>
      </c>
      <c r="F14" s="7">
        <v>0.39</v>
      </c>
      <c r="G14" s="7">
        <v>0.35</v>
      </c>
      <c r="H14" s="7">
        <v>0.31</v>
      </c>
      <c r="I14" s="7">
        <v>0.28999999999999998</v>
      </c>
      <c r="J14" s="7">
        <v>0.26</v>
      </c>
      <c r="K14" s="7">
        <v>0.24</v>
      </c>
      <c r="L14" s="7">
        <v>0.23</v>
      </c>
      <c r="M14" s="7">
        <v>0.21</v>
      </c>
    </row>
    <row r="15" spans="2:13" ht="17">
      <c r="B15" s="134">
        <v>0.18</v>
      </c>
      <c r="C15" s="135"/>
      <c r="D15" s="136"/>
      <c r="E15" s="7">
        <v>0.47</v>
      </c>
      <c r="F15" s="7">
        <v>0.42</v>
      </c>
      <c r="G15" s="7">
        <v>0.38</v>
      </c>
      <c r="H15" s="7">
        <v>0.34</v>
      </c>
      <c r="I15" s="7">
        <v>0.31</v>
      </c>
      <c r="J15" s="7">
        <v>0.28999999999999998</v>
      </c>
      <c r="K15" s="7">
        <v>0.26</v>
      </c>
      <c r="L15" s="7">
        <v>0.25</v>
      </c>
      <c r="M15" s="7">
        <v>0.23</v>
      </c>
    </row>
    <row r="16" spans="2:13" ht="17">
      <c r="B16" s="134">
        <v>0.2</v>
      </c>
      <c r="C16" s="135"/>
      <c r="D16" s="136"/>
      <c r="E16" s="12">
        <v>0.5</v>
      </c>
      <c r="F16" s="12">
        <v>0.44</v>
      </c>
      <c r="G16" s="12">
        <v>0.4</v>
      </c>
      <c r="H16" s="7">
        <v>0.36</v>
      </c>
      <c r="I16" s="7">
        <v>0.33</v>
      </c>
      <c r="J16" s="7">
        <v>0.31</v>
      </c>
      <c r="K16" s="7">
        <v>0.28999999999999998</v>
      </c>
      <c r="L16" s="7">
        <v>0.27</v>
      </c>
      <c r="M16" s="7">
        <v>0.25</v>
      </c>
    </row>
    <row r="17" spans="2:13" ht="17">
      <c r="B17" s="134">
        <v>0.25</v>
      </c>
      <c r="C17" s="135"/>
      <c r="D17" s="136"/>
      <c r="E17" s="12">
        <v>0.56000000000000005</v>
      </c>
      <c r="F17" s="12">
        <v>0.5</v>
      </c>
      <c r="G17" s="12">
        <v>0.45</v>
      </c>
      <c r="H17" s="7">
        <v>0.42</v>
      </c>
      <c r="I17" s="7">
        <v>0.38</v>
      </c>
      <c r="J17" s="7">
        <v>0.36</v>
      </c>
      <c r="K17" s="7">
        <v>0.33</v>
      </c>
      <c r="L17" s="7">
        <v>0.31</v>
      </c>
      <c r="M17" s="7">
        <v>0.28999999999999998</v>
      </c>
    </row>
    <row r="18" spans="2:13" ht="17">
      <c r="B18" s="134">
        <v>0.3</v>
      </c>
      <c r="C18" s="135"/>
      <c r="D18" s="136"/>
      <c r="E18" s="12">
        <v>0.6</v>
      </c>
      <c r="F18" s="12">
        <v>0.55000000000000004</v>
      </c>
      <c r="G18" s="12">
        <v>0.5</v>
      </c>
      <c r="H18" s="7">
        <v>0.46</v>
      </c>
      <c r="I18" s="7">
        <v>0.43</v>
      </c>
      <c r="J18" s="7">
        <v>0.4</v>
      </c>
      <c r="K18" s="7">
        <v>0.38</v>
      </c>
      <c r="L18" s="7">
        <v>0.35</v>
      </c>
      <c r="M18" s="7">
        <v>0.33</v>
      </c>
    </row>
    <row r="19" spans="2:13" ht="16" thickBot="1"/>
    <row r="20" spans="2:13" ht="20.25" customHeight="1">
      <c r="B20" s="144" t="s">
        <v>140</v>
      </c>
      <c r="C20" s="145"/>
      <c r="D20" s="145"/>
      <c r="E20" s="145"/>
      <c r="F20" s="145"/>
      <c r="G20" s="145"/>
      <c r="H20" s="145"/>
      <c r="I20" s="145"/>
      <c r="J20" s="145"/>
      <c r="K20" s="145"/>
      <c r="L20" s="145"/>
      <c r="M20" s="146"/>
    </row>
    <row r="21" spans="2:13" ht="20.25" customHeight="1">
      <c r="B21" s="147"/>
      <c r="C21" s="148"/>
      <c r="D21" s="148"/>
      <c r="E21" s="148"/>
      <c r="F21" s="148"/>
      <c r="G21" s="148"/>
      <c r="H21" s="148"/>
      <c r="I21" s="148"/>
      <c r="J21" s="148"/>
      <c r="K21" s="148"/>
      <c r="L21" s="148"/>
      <c r="M21" s="149"/>
    </row>
    <row r="22" spans="2:13" ht="20.25" customHeight="1" thickBot="1">
      <c r="B22" s="150"/>
      <c r="C22" s="151"/>
      <c r="D22" s="151"/>
      <c r="E22" s="151"/>
      <c r="F22" s="151"/>
      <c r="G22" s="151"/>
      <c r="H22" s="151"/>
      <c r="I22" s="151"/>
      <c r="J22" s="151"/>
      <c r="K22" s="151"/>
      <c r="L22" s="151"/>
      <c r="M22" s="152"/>
    </row>
    <row r="23" spans="2:13" ht="60" customHeight="1">
      <c r="B23" s="143" t="s">
        <v>15</v>
      </c>
      <c r="C23" s="143"/>
      <c r="D23" s="143"/>
      <c r="E23" s="143"/>
      <c r="F23" s="143"/>
      <c r="G23" s="143"/>
      <c r="H23" s="143"/>
      <c r="I23" s="143"/>
      <c r="J23" s="143"/>
      <c r="K23" s="143"/>
      <c r="L23" s="143"/>
      <c r="M23" s="143"/>
    </row>
    <row r="24" spans="2:13" ht="15"/>
    <row r="25" spans="2:13" ht="15"/>
  </sheetData>
  <mergeCells count="18">
    <mergeCell ref="B23:M23"/>
    <mergeCell ref="B9:D9"/>
    <mergeCell ref="B10:D10"/>
    <mergeCell ref="B11:D11"/>
    <mergeCell ref="B12:D12"/>
    <mergeCell ref="B13:D13"/>
    <mergeCell ref="B14:D14"/>
    <mergeCell ref="B15:D15"/>
    <mergeCell ref="B16:D16"/>
    <mergeCell ref="B17:D17"/>
    <mergeCell ref="B18:D18"/>
    <mergeCell ref="B20:M22"/>
    <mergeCell ref="B8:D8"/>
    <mergeCell ref="E2:M2"/>
    <mergeCell ref="E4:M4"/>
    <mergeCell ref="B6:D6"/>
    <mergeCell ref="E6:M6"/>
    <mergeCell ref="B7:D7"/>
  </mergeCells>
  <phoneticPr fontId="27" type="noConversion"/>
  <printOptions horizontalCentered="1"/>
  <pageMargins left="0.25" right="0.25" top="0.75" bottom="0.75" header="0.3" footer="0.3"/>
  <drawing r:id="rId1"/>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N25"/>
  <sheetViews>
    <sheetView showGridLines="0" showRowColHeaders="0" workbookViewId="0">
      <selection activeCell="G12" sqref="G12"/>
    </sheetView>
  </sheetViews>
  <sheetFormatPr baseColWidth="10" defaultColWidth="0" defaultRowHeight="409.6" zeroHeight="1"/>
  <cols>
    <col min="1" max="1" width="2.6640625" style="2" customWidth="1"/>
    <col min="2" max="14" width="9.1640625" style="2" customWidth="1"/>
    <col min="15" max="16384" width="9.1640625" style="2" hidden="1"/>
  </cols>
  <sheetData>
    <row r="1" spans="2:13" ht="15"/>
    <row r="2" spans="2:13" ht="49">
      <c r="C2" s="11"/>
      <c r="D2" s="11"/>
      <c r="E2" s="137" t="s">
        <v>16</v>
      </c>
      <c r="F2" s="137"/>
      <c r="G2" s="137"/>
      <c r="H2" s="137"/>
      <c r="I2" s="137"/>
      <c r="J2" s="137"/>
      <c r="K2" s="137"/>
      <c r="L2" s="137"/>
      <c r="M2" s="137"/>
    </row>
    <row r="3" spans="2:13" ht="37.5" customHeight="1"/>
    <row r="4" spans="2:13" ht="37">
      <c r="B4" s="3"/>
      <c r="C4" s="4"/>
      <c r="D4" s="4"/>
      <c r="E4" s="153" t="s">
        <v>186</v>
      </c>
      <c r="F4" s="153"/>
      <c r="G4" s="153"/>
      <c r="H4" s="153"/>
      <c r="I4" s="153"/>
      <c r="J4" s="153"/>
      <c r="K4" s="153"/>
      <c r="L4" s="153"/>
      <c r="M4" s="153"/>
    </row>
    <row r="5" spans="2:13" ht="17">
      <c r="B5" s="5"/>
      <c r="C5" s="6"/>
      <c r="D5" s="6"/>
      <c r="E5" s="10">
        <v>0.2</v>
      </c>
      <c r="F5" s="10">
        <v>0.25</v>
      </c>
      <c r="G5" s="10">
        <v>0.3</v>
      </c>
      <c r="H5" s="10">
        <v>0.35</v>
      </c>
      <c r="I5" s="10">
        <v>0.4</v>
      </c>
      <c r="J5" s="10">
        <v>0.45</v>
      </c>
      <c r="K5" s="10">
        <v>0.5</v>
      </c>
      <c r="L5" s="10">
        <v>0.55000000000000004</v>
      </c>
      <c r="M5" s="10">
        <v>0.6</v>
      </c>
    </row>
    <row r="6" spans="2:13" ht="42.75" customHeight="1">
      <c r="B6" s="139" t="s">
        <v>206</v>
      </c>
      <c r="C6" s="139"/>
      <c r="D6" s="139"/>
      <c r="E6" s="140" t="s">
        <v>233</v>
      </c>
      <c r="F6" s="141"/>
      <c r="G6" s="141"/>
      <c r="H6" s="141"/>
      <c r="I6" s="141"/>
      <c r="J6" s="141"/>
      <c r="K6" s="141"/>
      <c r="L6" s="141"/>
      <c r="M6" s="142"/>
    </row>
    <row r="7" spans="2:13" ht="17">
      <c r="B7" s="134">
        <v>0.02</v>
      </c>
      <c r="C7" s="135"/>
      <c r="D7" s="136"/>
      <c r="E7" s="7">
        <v>0.11</v>
      </c>
      <c r="F7" s="7">
        <v>0.09</v>
      </c>
      <c r="G7" s="7">
        <v>7.0000000000000007E-2</v>
      </c>
      <c r="H7" s="7">
        <v>0.06</v>
      </c>
      <c r="I7" s="7">
        <v>0.05</v>
      </c>
      <c r="J7" s="7">
        <v>0.05</v>
      </c>
      <c r="K7" s="7">
        <v>0.04</v>
      </c>
      <c r="L7" s="7">
        <v>0.04</v>
      </c>
      <c r="M7" s="7">
        <v>0.03</v>
      </c>
    </row>
    <row r="8" spans="2:13" ht="17">
      <c r="B8" s="134">
        <v>0.04</v>
      </c>
      <c r="C8" s="135"/>
      <c r="D8" s="136"/>
      <c r="E8" s="7">
        <v>0.25</v>
      </c>
      <c r="F8" s="7">
        <v>0.19</v>
      </c>
      <c r="G8" s="7">
        <v>0.15</v>
      </c>
      <c r="H8" s="7">
        <v>0.13</v>
      </c>
      <c r="I8" s="7">
        <v>0.11</v>
      </c>
      <c r="J8" s="7">
        <v>0.1</v>
      </c>
      <c r="K8" s="7">
        <v>0.09</v>
      </c>
      <c r="L8" s="7">
        <v>0.08</v>
      </c>
      <c r="M8" s="7">
        <v>7.0000000000000007E-2</v>
      </c>
    </row>
    <row r="9" spans="2:13" ht="17">
      <c r="B9" s="134">
        <v>0.06</v>
      </c>
      <c r="C9" s="135"/>
      <c r="D9" s="136"/>
      <c r="E9" s="7">
        <v>0.43</v>
      </c>
      <c r="F9" s="7">
        <v>0.32</v>
      </c>
      <c r="G9" s="7">
        <v>0.25</v>
      </c>
      <c r="H9" s="7">
        <v>0.21</v>
      </c>
      <c r="I9" s="7">
        <v>0.18</v>
      </c>
      <c r="J9" s="7">
        <v>0.15</v>
      </c>
      <c r="K9" s="7">
        <v>0.14000000000000001</v>
      </c>
      <c r="L9" s="7">
        <v>0.12</v>
      </c>
      <c r="M9" s="7">
        <v>0.11</v>
      </c>
    </row>
    <row r="10" spans="2:13" ht="17">
      <c r="B10" s="134">
        <v>0.08</v>
      </c>
      <c r="C10" s="135"/>
      <c r="D10" s="136"/>
      <c r="E10" s="7">
        <v>0.67</v>
      </c>
      <c r="F10" s="7">
        <v>0.47</v>
      </c>
      <c r="G10" s="7">
        <v>0.36</v>
      </c>
      <c r="H10" s="7">
        <v>0.3</v>
      </c>
      <c r="I10" s="7">
        <v>0.25</v>
      </c>
      <c r="J10" s="7">
        <v>0.22</v>
      </c>
      <c r="K10" s="7">
        <v>0.19</v>
      </c>
      <c r="L10" s="7">
        <v>0.17</v>
      </c>
      <c r="M10" s="7">
        <v>0.15</v>
      </c>
    </row>
    <row r="11" spans="2:13" ht="17">
      <c r="B11" s="134">
        <v>0.1</v>
      </c>
      <c r="C11" s="135"/>
      <c r="D11" s="136"/>
      <c r="E11" s="7">
        <v>1</v>
      </c>
      <c r="F11" s="7">
        <v>0.67</v>
      </c>
      <c r="G11" s="7">
        <v>0.5</v>
      </c>
      <c r="H11" s="7">
        <v>0.4</v>
      </c>
      <c r="I11" s="7">
        <v>0.33</v>
      </c>
      <c r="J11" s="7">
        <v>0.28999999999999998</v>
      </c>
      <c r="K11" s="7">
        <v>0.32</v>
      </c>
      <c r="L11" s="7">
        <v>0.22</v>
      </c>
      <c r="M11" s="7">
        <v>0.2</v>
      </c>
    </row>
    <row r="12" spans="2:13" ht="17">
      <c r="B12" s="134">
        <v>0.12</v>
      </c>
      <c r="C12" s="135"/>
      <c r="D12" s="136"/>
      <c r="E12" s="7">
        <v>1.5</v>
      </c>
      <c r="F12" s="7">
        <v>0.92</v>
      </c>
      <c r="G12" s="7">
        <v>0.67</v>
      </c>
      <c r="H12" s="7">
        <v>0.52</v>
      </c>
      <c r="I12" s="7">
        <v>0.43</v>
      </c>
      <c r="J12" s="7">
        <v>0.36</v>
      </c>
      <c r="K12" s="7">
        <v>0.32</v>
      </c>
      <c r="L12" s="7">
        <v>0.28000000000000003</v>
      </c>
      <c r="M12" s="7">
        <v>0.25</v>
      </c>
    </row>
    <row r="13" spans="2:13" ht="17">
      <c r="B13" s="134">
        <v>0.14000000000000001</v>
      </c>
      <c r="C13" s="135"/>
      <c r="D13" s="136"/>
      <c r="E13" s="7">
        <v>2.33</v>
      </c>
      <c r="F13" s="7">
        <v>1.27</v>
      </c>
      <c r="G13" s="7">
        <v>0.88</v>
      </c>
      <c r="H13" s="7">
        <v>0.67</v>
      </c>
      <c r="I13" s="7">
        <v>0.54</v>
      </c>
      <c r="J13" s="7">
        <v>0.45</v>
      </c>
      <c r="K13" s="7">
        <v>0.39</v>
      </c>
      <c r="L13" s="7">
        <v>0.34</v>
      </c>
      <c r="M13" s="7">
        <v>0.3</v>
      </c>
    </row>
    <row r="14" spans="2:13" ht="17">
      <c r="B14" s="134">
        <v>0.16</v>
      </c>
      <c r="C14" s="135"/>
      <c r="D14" s="136"/>
      <c r="E14" s="7">
        <v>4</v>
      </c>
      <c r="F14" s="7">
        <v>1.78</v>
      </c>
      <c r="G14" s="7">
        <v>1.1399999999999999</v>
      </c>
      <c r="H14" s="7">
        <v>0.84</v>
      </c>
      <c r="I14" s="7">
        <v>0.67</v>
      </c>
      <c r="J14" s="7">
        <v>0.55000000000000004</v>
      </c>
      <c r="K14" s="7">
        <v>0.47</v>
      </c>
      <c r="L14" s="7">
        <v>0.41</v>
      </c>
      <c r="M14" s="7">
        <v>0.36</v>
      </c>
    </row>
    <row r="15" spans="2:13" ht="17">
      <c r="B15" s="134">
        <v>0.18</v>
      </c>
      <c r="C15" s="135"/>
      <c r="D15" s="136"/>
      <c r="E15" s="7">
        <v>9</v>
      </c>
      <c r="F15" s="7">
        <v>2.57</v>
      </c>
      <c r="G15" s="7">
        <v>1.5</v>
      </c>
      <c r="H15" s="7">
        <v>1.06</v>
      </c>
      <c r="I15" s="7">
        <v>0.82</v>
      </c>
      <c r="J15" s="7">
        <v>0.67</v>
      </c>
      <c r="K15" s="7">
        <v>0.56000000000000005</v>
      </c>
      <c r="L15" s="7">
        <v>0.49</v>
      </c>
      <c r="M15" s="7">
        <v>0.43</v>
      </c>
    </row>
    <row r="16" spans="2:13" ht="17">
      <c r="B16" s="134">
        <v>0.2</v>
      </c>
      <c r="C16" s="135"/>
      <c r="D16" s="136"/>
      <c r="E16" s="8" t="s">
        <v>207</v>
      </c>
      <c r="F16" s="7">
        <v>4</v>
      </c>
      <c r="G16" s="7">
        <v>2</v>
      </c>
      <c r="H16" s="7">
        <v>1.33</v>
      </c>
      <c r="I16" s="7">
        <v>1</v>
      </c>
      <c r="J16" s="7">
        <v>0.8</v>
      </c>
      <c r="K16" s="7">
        <v>0.67</v>
      </c>
      <c r="L16" s="7">
        <v>0.56999999999999995</v>
      </c>
      <c r="M16" s="7">
        <v>0.5</v>
      </c>
    </row>
    <row r="17" spans="2:13" ht="17">
      <c r="B17" s="134">
        <v>0.25</v>
      </c>
      <c r="C17" s="135"/>
      <c r="D17" s="136"/>
      <c r="E17" s="8" t="s">
        <v>207</v>
      </c>
      <c r="F17" s="8" t="s">
        <v>207</v>
      </c>
      <c r="G17" s="7">
        <v>5</v>
      </c>
      <c r="H17" s="7">
        <v>2.5</v>
      </c>
      <c r="I17" s="7">
        <v>1.67</v>
      </c>
      <c r="J17" s="7">
        <v>1.25</v>
      </c>
      <c r="K17" s="7">
        <v>1</v>
      </c>
      <c r="L17" s="7">
        <v>0.83</v>
      </c>
      <c r="M17" s="7">
        <v>0.71</v>
      </c>
    </row>
    <row r="18" spans="2:13" ht="17">
      <c r="B18" s="134">
        <v>0.3</v>
      </c>
      <c r="C18" s="135"/>
      <c r="D18" s="136"/>
      <c r="E18" s="8" t="s">
        <v>207</v>
      </c>
      <c r="F18" s="8" t="s">
        <v>207</v>
      </c>
      <c r="G18" s="8" t="s">
        <v>207</v>
      </c>
      <c r="H18" s="7">
        <v>6</v>
      </c>
      <c r="I18" s="7">
        <v>3</v>
      </c>
      <c r="J18" s="7">
        <v>2</v>
      </c>
      <c r="K18" s="7">
        <v>1.5</v>
      </c>
      <c r="L18" s="7">
        <v>1.2</v>
      </c>
      <c r="M18" s="7">
        <v>1</v>
      </c>
    </row>
    <row r="19" spans="2:13" ht="16" thickBot="1"/>
    <row r="20" spans="2:13" ht="20.25" customHeight="1">
      <c r="B20" s="144" t="s">
        <v>140</v>
      </c>
      <c r="C20" s="145"/>
      <c r="D20" s="145"/>
      <c r="E20" s="145"/>
      <c r="F20" s="145"/>
      <c r="G20" s="145"/>
      <c r="H20" s="145"/>
      <c r="I20" s="145"/>
      <c r="J20" s="145"/>
      <c r="K20" s="145"/>
      <c r="L20" s="145"/>
      <c r="M20" s="146"/>
    </row>
    <row r="21" spans="2:13" ht="20.25" customHeight="1">
      <c r="B21" s="147"/>
      <c r="C21" s="148"/>
      <c r="D21" s="148"/>
      <c r="E21" s="148"/>
      <c r="F21" s="148"/>
      <c r="G21" s="148"/>
      <c r="H21" s="148"/>
      <c r="I21" s="148"/>
      <c r="J21" s="148"/>
      <c r="K21" s="148"/>
      <c r="L21" s="148"/>
      <c r="M21" s="149"/>
    </row>
    <row r="22" spans="2:13" ht="20.25" customHeight="1" thickBot="1">
      <c r="B22" s="150"/>
      <c r="C22" s="151"/>
      <c r="D22" s="151"/>
      <c r="E22" s="151"/>
      <c r="F22" s="151"/>
      <c r="G22" s="151"/>
      <c r="H22" s="151"/>
      <c r="I22" s="151"/>
      <c r="J22" s="151"/>
      <c r="K22" s="151"/>
      <c r="L22" s="151"/>
      <c r="M22" s="152"/>
    </row>
    <row r="23" spans="2:13" ht="60" customHeight="1">
      <c r="B23" s="143" t="s">
        <v>15</v>
      </c>
      <c r="C23" s="143"/>
      <c r="D23" s="143"/>
      <c r="E23" s="143"/>
      <c r="F23" s="143"/>
      <c r="G23" s="143"/>
      <c r="H23" s="143"/>
      <c r="I23" s="143"/>
      <c r="J23" s="143"/>
      <c r="K23" s="143"/>
      <c r="L23" s="143"/>
      <c r="M23" s="143"/>
    </row>
    <row r="24" spans="2:13" ht="15"/>
    <row r="25" spans="2:13" ht="15"/>
  </sheetData>
  <mergeCells count="18">
    <mergeCell ref="E2:M2"/>
    <mergeCell ref="B20:M22"/>
    <mergeCell ref="B23:M23"/>
    <mergeCell ref="B14:D14"/>
    <mergeCell ref="B15:D15"/>
    <mergeCell ref="B16:D16"/>
    <mergeCell ref="B17:D17"/>
    <mergeCell ref="B18:D18"/>
    <mergeCell ref="B13:D13"/>
    <mergeCell ref="B10:D10"/>
    <mergeCell ref="B11:D11"/>
    <mergeCell ref="B12:D12"/>
    <mergeCell ref="E4:M4"/>
    <mergeCell ref="B6:D6"/>
    <mergeCell ref="E6:M6"/>
    <mergeCell ref="B7:D7"/>
    <mergeCell ref="B8:D8"/>
    <mergeCell ref="B9:D9"/>
  </mergeCells>
  <phoneticPr fontId="27" type="noConversion"/>
  <printOptions horizontalCentered="1"/>
  <pageMargins left="0.25" right="0.25" top="0.75" bottom="0.75" header="0.3" footer="0.3"/>
  <drawing r:id="rId1"/>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2:O20"/>
  <sheetViews>
    <sheetView workbookViewId="0">
      <selection activeCell="A4" sqref="A4:A14"/>
    </sheetView>
  </sheetViews>
  <sheetFormatPr baseColWidth="10" defaultRowHeight="15"/>
  <cols>
    <col min="1" max="1" width="18" style="1" customWidth="1"/>
    <col min="2" max="14" width="9.1640625" style="1" customWidth="1"/>
    <col min="15" max="15" width="4.6640625" style="1" customWidth="1"/>
  </cols>
  <sheetData>
    <row r="2" spans="1:15" ht="57">
      <c r="B2" s="133" t="s">
        <v>94</v>
      </c>
      <c r="C2" s="133"/>
      <c r="D2" s="133"/>
      <c r="E2" s="133"/>
      <c r="F2" s="133"/>
      <c r="G2" s="133"/>
      <c r="H2" s="133"/>
      <c r="I2" s="133"/>
      <c r="J2" s="133"/>
      <c r="K2" s="133"/>
      <c r="L2" s="133"/>
      <c r="M2" s="133"/>
      <c r="N2" s="133"/>
    </row>
    <row r="3" spans="1:15" ht="64" customHeight="1">
      <c r="A3" s="37" t="s">
        <v>103</v>
      </c>
      <c r="B3" s="36" t="s">
        <v>104</v>
      </c>
      <c r="C3" s="36" t="s">
        <v>105</v>
      </c>
      <c r="D3" s="36" t="s">
        <v>106</v>
      </c>
      <c r="E3" s="36" t="s">
        <v>0</v>
      </c>
      <c r="F3" s="36" t="s">
        <v>1</v>
      </c>
      <c r="G3" s="36" t="s">
        <v>131</v>
      </c>
      <c r="H3" s="36" t="s">
        <v>132</v>
      </c>
      <c r="I3" s="36" t="s">
        <v>267</v>
      </c>
      <c r="J3" s="36" t="s">
        <v>149</v>
      </c>
      <c r="K3" s="36" t="s">
        <v>35</v>
      </c>
      <c r="L3" s="36" t="s">
        <v>36</v>
      </c>
      <c r="M3" s="36" t="s">
        <v>49</v>
      </c>
      <c r="N3" s="36" t="s">
        <v>104</v>
      </c>
      <c r="O3" s="34"/>
    </row>
    <row r="4" spans="1:15">
      <c r="A4" s="33" t="s">
        <v>50</v>
      </c>
      <c r="B4" s="62"/>
      <c r="C4" s="35"/>
      <c r="D4" s="35"/>
      <c r="E4" s="35"/>
      <c r="F4" s="35"/>
      <c r="G4" s="35"/>
      <c r="H4" s="35"/>
      <c r="I4" s="35"/>
      <c r="J4" s="35"/>
      <c r="K4" s="35"/>
      <c r="L4" s="35"/>
      <c r="M4" s="35"/>
      <c r="N4" s="35"/>
    </row>
    <row r="5" spans="1:15">
      <c r="A5" s="33" t="s">
        <v>51</v>
      </c>
      <c r="B5" s="62"/>
      <c r="C5" s="35"/>
      <c r="D5" s="35"/>
      <c r="E5" s="35"/>
      <c r="F5" s="35"/>
      <c r="G5" s="35"/>
      <c r="H5" s="35"/>
      <c r="I5" s="35"/>
      <c r="J5" s="35"/>
      <c r="K5" s="35"/>
      <c r="L5" s="35"/>
      <c r="M5" s="35"/>
      <c r="N5" s="35"/>
    </row>
    <row r="6" spans="1:15">
      <c r="A6" s="33" t="s">
        <v>52</v>
      </c>
      <c r="B6" s="62"/>
      <c r="C6" s="35"/>
      <c r="D6" s="35"/>
      <c r="E6" s="35"/>
      <c r="F6" s="35"/>
      <c r="G6" s="35"/>
      <c r="H6" s="35"/>
      <c r="I6" s="35"/>
      <c r="J6" s="35"/>
      <c r="K6" s="35"/>
      <c r="L6" s="35"/>
      <c r="M6" s="35"/>
      <c r="N6" s="35"/>
    </row>
    <row r="7" spans="1:15">
      <c r="A7" s="33" t="s">
        <v>53</v>
      </c>
      <c r="B7" s="62"/>
      <c r="C7" s="35"/>
      <c r="D7" s="35"/>
      <c r="E7" s="35"/>
      <c r="F7" s="35"/>
      <c r="G7" s="35"/>
      <c r="H7" s="35"/>
      <c r="I7" s="35"/>
      <c r="J7" s="35"/>
      <c r="K7" s="35"/>
      <c r="L7" s="35"/>
      <c r="M7" s="35"/>
      <c r="N7" s="35"/>
    </row>
    <row r="8" spans="1:15">
      <c r="A8" s="33" t="s">
        <v>91</v>
      </c>
      <c r="B8" s="62"/>
      <c r="C8" s="35"/>
      <c r="D8" s="35"/>
      <c r="E8" s="35"/>
      <c r="F8" s="35"/>
      <c r="G8" s="35"/>
      <c r="H8" s="35"/>
      <c r="I8" s="35"/>
      <c r="J8" s="35"/>
      <c r="K8" s="35"/>
      <c r="L8" s="35"/>
      <c r="M8" s="35"/>
      <c r="N8" s="35"/>
    </row>
    <row r="9" spans="1:15">
      <c r="A9" s="33" t="s">
        <v>182</v>
      </c>
      <c r="B9" s="62"/>
      <c r="C9" s="35"/>
      <c r="D9" s="35"/>
      <c r="E9" s="35"/>
      <c r="F9" s="35"/>
      <c r="G9" s="35"/>
      <c r="H9" s="35"/>
      <c r="I9" s="35"/>
      <c r="J9" s="35"/>
      <c r="K9" s="35"/>
      <c r="L9" s="35"/>
      <c r="M9" s="35"/>
      <c r="N9" s="35"/>
    </row>
    <row r="10" spans="1:15">
      <c r="A10" s="33" t="s">
        <v>183</v>
      </c>
      <c r="B10" s="62"/>
      <c r="C10" s="35"/>
      <c r="D10" s="35"/>
      <c r="E10" s="35"/>
      <c r="F10" s="35"/>
      <c r="G10" s="35"/>
      <c r="H10" s="35"/>
      <c r="I10" s="35"/>
      <c r="J10" s="35"/>
      <c r="K10" s="35"/>
      <c r="L10" s="35"/>
      <c r="M10" s="35"/>
      <c r="N10" s="35"/>
    </row>
    <row r="11" spans="1:15">
      <c r="A11" s="33" t="s">
        <v>184</v>
      </c>
      <c r="B11" s="62"/>
      <c r="C11" s="35"/>
      <c r="D11" s="35"/>
      <c r="E11" s="35"/>
      <c r="F11" s="35"/>
      <c r="G11" s="35"/>
      <c r="H11" s="35"/>
      <c r="I11" s="35"/>
      <c r="J11" s="35"/>
      <c r="K11" s="35"/>
      <c r="L11" s="35"/>
      <c r="M11" s="35"/>
      <c r="N11" s="35"/>
    </row>
    <row r="12" spans="1:15">
      <c r="A12" s="33" t="s">
        <v>70</v>
      </c>
      <c r="B12" s="62"/>
      <c r="C12" s="35"/>
      <c r="D12" s="35"/>
      <c r="E12" s="35"/>
      <c r="F12" s="35"/>
      <c r="G12" s="35"/>
      <c r="H12" s="35"/>
      <c r="I12" s="35"/>
      <c r="J12" s="35"/>
      <c r="K12" s="35"/>
      <c r="L12" s="35"/>
      <c r="M12" s="35"/>
      <c r="N12" s="35"/>
    </row>
    <row r="13" spans="1:15">
      <c r="A13" s="33" t="s">
        <v>71</v>
      </c>
      <c r="B13" s="62"/>
      <c r="C13" s="35"/>
      <c r="D13" s="35"/>
      <c r="E13" s="35"/>
      <c r="F13" s="35"/>
      <c r="G13" s="35"/>
      <c r="H13" s="35"/>
      <c r="I13" s="35"/>
      <c r="J13" s="35"/>
      <c r="K13" s="35"/>
      <c r="L13" s="35"/>
      <c r="M13" s="35"/>
      <c r="N13" s="35"/>
    </row>
    <row r="14" spans="1:15">
      <c r="A14" s="33" t="s">
        <v>72</v>
      </c>
      <c r="B14" s="62"/>
      <c r="C14" s="35"/>
      <c r="D14" s="35"/>
      <c r="E14" s="35"/>
      <c r="F14" s="35"/>
      <c r="G14" s="35"/>
      <c r="H14" s="35"/>
      <c r="I14" s="35"/>
      <c r="J14" s="35"/>
      <c r="K14" s="35"/>
      <c r="L14" s="35"/>
      <c r="M14" s="35"/>
      <c r="N14" s="35"/>
    </row>
    <row r="15" spans="1:15">
      <c r="A15" s="33" t="s">
        <v>93</v>
      </c>
      <c r="B15" s="62"/>
      <c r="C15" s="62"/>
      <c r="D15" s="62"/>
      <c r="E15" s="62"/>
      <c r="F15" s="62"/>
      <c r="G15" s="62"/>
      <c r="H15" s="62"/>
      <c r="I15" s="62"/>
      <c r="J15" s="62"/>
      <c r="K15" s="62"/>
      <c r="L15" s="62"/>
      <c r="M15" s="62"/>
      <c r="N15" s="62"/>
    </row>
    <row r="16" spans="1:15">
      <c r="A16" s="33"/>
      <c r="B16" s="62"/>
      <c r="C16" s="62"/>
      <c r="D16" s="62"/>
      <c r="E16" s="62"/>
      <c r="F16" s="62"/>
      <c r="G16" s="62"/>
      <c r="H16" s="62"/>
      <c r="I16" s="62"/>
      <c r="J16" s="62"/>
      <c r="K16" s="62"/>
      <c r="L16" s="62"/>
      <c r="M16" s="62"/>
      <c r="N16" s="62"/>
    </row>
    <row r="17" spans="1:14">
      <c r="A17" s="33"/>
      <c r="B17" s="62"/>
      <c r="C17" s="62"/>
      <c r="D17" s="62"/>
      <c r="E17" s="62"/>
      <c r="F17" s="62"/>
      <c r="G17" s="62"/>
      <c r="H17" s="62"/>
      <c r="I17" s="62"/>
      <c r="J17" s="62"/>
      <c r="K17" s="62"/>
      <c r="L17" s="62"/>
      <c r="M17" s="62"/>
      <c r="N17" s="62"/>
    </row>
    <row r="20" spans="1:14">
      <c r="A20" s="154" t="s">
        <v>92</v>
      </c>
      <c r="B20" s="154"/>
      <c r="C20" s="154"/>
      <c r="D20" s="154"/>
    </row>
  </sheetData>
  <sheetCalcPr fullCalcOnLoad="1"/>
  <mergeCells count="2">
    <mergeCell ref="B2:N2"/>
    <mergeCell ref="A20:D20"/>
  </mergeCells>
  <phoneticPr fontId="27" type="noConversion"/>
  <pageMargins left="0.75" right="0.75" top="1" bottom="1" header="0.5" footer="0.5"/>
  <drawing r:id="rId1"/>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O23"/>
  <sheetViews>
    <sheetView workbookViewId="0">
      <selection activeCell="G25" sqref="G25"/>
    </sheetView>
  </sheetViews>
  <sheetFormatPr baseColWidth="10" defaultRowHeight="14"/>
  <cols>
    <col min="2" max="2" width="24.33203125" customWidth="1"/>
  </cols>
  <sheetData>
    <row r="1" spans="1:15" ht="39">
      <c r="A1" s="76" t="s">
        <v>44</v>
      </c>
      <c r="B1" s="77"/>
      <c r="C1" s="77"/>
      <c r="D1" s="77"/>
      <c r="E1" s="77"/>
      <c r="F1" s="77"/>
      <c r="G1" s="77"/>
      <c r="H1" s="77"/>
      <c r="I1" s="77"/>
      <c r="J1" s="77"/>
      <c r="K1" s="77"/>
      <c r="L1" s="77"/>
      <c r="M1" s="77"/>
      <c r="N1" s="77"/>
      <c r="O1" s="78"/>
    </row>
    <row r="2" spans="1:15" ht="39">
      <c r="A2" s="79"/>
      <c r="B2" s="80"/>
      <c r="C2" s="80"/>
      <c r="D2" s="80"/>
      <c r="E2" s="80"/>
      <c r="F2" s="80"/>
      <c r="G2" s="80"/>
      <c r="H2" s="80"/>
      <c r="I2" s="80"/>
      <c r="J2" s="80"/>
      <c r="K2" s="80"/>
      <c r="L2" s="80"/>
      <c r="M2" s="80"/>
      <c r="N2" s="80"/>
      <c r="O2" s="81"/>
    </row>
    <row r="3" spans="1:15" ht="16">
      <c r="A3" s="82"/>
      <c r="B3" s="83"/>
      <c r="C3" s="83" t="s">
        <v>45</v>
      </c>
      <c r="D3" s="83" t="s">
        <v>54</v>
      </c>
      <c r="E3" s="83" t="s">
        <v>55</v>
      </c>
      <c r="F3" s="83" t="s">
        <v>66</v>
      </c>
      <c r="G3" s="83" t="s">
        <v>5</v>
      </c>
      <c r="H3" s="83" t="s">
        <v>6</v>
      </c>
      <c r="I3" s="83" t="s">
        <v>7</v>
      </c>
      <c r="J3" s="83" t="s">
        <v>8</v>
      </c>
      <c r="K3" s="83" t="s">
        <v>9</v>
      </c>
      <c r="L3" s="83" t="s">
        <v>10</v>
      </c>
      <c r="M3" s="83" t="s">
        <v>11</v>
      </c>
      <c r="N3" s="83" t="s">
        <v>37</v>
      </c>
      <c r="O3" s="81"/>
    </row>
    <row r="4" spans="1:15" ht="23">
      <c r="A4" s="84">
        <v>1</v>
      </c>
      <c r="B4" s="83" t="s">
        <v>2</v>
      </c>
      <c r="C4" s="47"/>
      <c r="D4" s="47"/>
      <c r="E4" s="47"/>
      <c r="F4" s="85"/>
      <c r="G4" s="85"/>
      <c r="H4" s="85"/>
      <c r="I4" s="85"/>
      <c r="J4" s="85"/>
      <c r="K4" s="85"/>
      <c r="L4" s="85"/>
      <c r="M4" s="85"/>
      <c r="N4" s="85"/>
      <c r="O4" s="81"/>
    </row>
    <row r="5" spans="1:15" ht="23">
      <c r="A5" s="84">
        <v>2</v>
      </c>
      <c r="B5" s="83" t="s">
        <v>3</v>
      </c>
      <c r="C5" s="50"/>
      <c r="D5" s="50"/>
      <c r="E5" s="50"/>
      <c r="F5" s="55"/>
      <c r="G5" s="55"/>
      <c r="H5" s="55"/>
      <c r="I5" s="55"/>
      <c r="J5" s="55"/>
      <c r="K5" s="55"/>
      <c r="L5" s="55"/>
      <c r="M5" s="55"/>
      <c r="N5" s="55"/>
      <c r="O5" s="81"/>
    </row>
    <row r="6" spans="1:15" ht="23">
      <c r="A6" s="84"/>
      <c r="B6" s="83" t="s">
        <v>4</v>
      </c>
      <c r="C6" s="86">
        <f>C4*C5</f>
        <v>0</v>
      </c>
      <c r="D6" s="86">
        <f>D4*D5</f>
        <v>0</v>
      </c>
      <c r="E6" s="86">
        <f t="shared" ref="E6:N6" si="0">E4*E5</f>
        <v>0</v>
      </c>
      <c r="F6" s="86">
        <f t="shared" si="0"/>
        <v>0</v>
      </c>
      <c r="G6" s="86">
        <f t="shared" si="0"/>
        <v>0</v>
      </c>
      <c r="H6" s="86">
        <f t="shared" si="0"/>
        <v>0</v>
      </c>
      <c r="I6" s="86">
        <f t="shared" si="0"/>
        <v>0</v>
      </c>
      <c r="J6" s="86">
        <f t="shared" si="0"/>
        <v>0</v>
      </c>
      <c r="K6" s="86">
        <f t="shared" si="0"/>
        <v>0</v>
      </c>
      <c r="L6" s="86">
        <f t="shared" si="0"/>
        <v>0</v>
      </c>
      <c r="M6" s="86">
        <f t="shared" si="0"/>
        <v>0</v>
      </c>
      <c r="N6" s="86">
        <f t="shared" si="0"/>
        <v>0</v>
      </c>
      <c r="O6" s="81"/>
    </row>
    <row r="7" spans="1:15" ht="23">
      <c r="A7" s="84">
        <v>3</v>
      </c>
      <c r="B7" s="83" t="s">
        <v>133</v>
      </c>
      <c r="C7" s="55"/>
      <c r="D7" s="55"/>
      <c r="E7" s="55"/>
      <c r="F7" s="55"/>
      <c r="G7" s="55"/>
      <c r="H7" s="55"/>
      <c r="I7" s="55"/>
      <c r="J7" s="55"/>
      <c r="K7" s="55"/>
      <c r="L7" s="55"/>
      <c r="M7" s="55"/>
      <c r="N7" s="55"/>
      <c r="O7" s="81"/>
    </row>
    <row r="8" spans="1:15" ht="23">
      <c r="A8" s="84"/>
      <c r="B8" s="83" t="s">
        <v>134</v>
      </c>
      <c r="C8" s="86">
        <f>C6*C7</f>
        <v>0</v>
      </c>
      <c r="D8" s="86">
        <f>D6*D7</f>
        <v>0</v>
      </c>
      <c r="E8" s="86">
        <f t="shared" ref="E8:N8" si="1">E6*E7</f>
        <v>0</v>
      </c>
      <c r="F8" s="86">
        <f t="shared" si="1"/>
        <v>0</v>
      </c>
      <c r="G8" s="86">
        <f t="shared" si="1"/>
        <v>0</v>
      </c>
      <c r="H8" s="86">
        <f t="shared" si="1"/>
        <v>0</v>
      </c>
      <c r="I8" s="86">
        <f t="shared" si="1"/>
        <v>0</v>
      </c>
      <c r="J8" s="86">
        <f t="shared" si="1"/>
        <v>0</v>
      </c>
      <c r="K8" s="86">
        <f t="shared" si="1"/>
        <v>0</v>
      </c>
      <c r="L8" s="86">
        <f t="shared" si="1"/>
        <v>0</v>
      </c>
      <c r="M8" s="86">
        <f t="shared" si="1"/>
        <v>0</v>
      </c>
      <c r="N8" s="86">
        <f t="shared" si="1"/>
        <v>0</v>
      </c>
      <c r="O8" s="81"/>
    </row>
    <row r="9" spans="1:15" ht="23">
      <c r="A9" s="84">
        <v>4</v>
      </c>
      <c r="B9" s="83" t="s">
        <v>67</v>
      </c>
      <c r="C9" s="87"/>
      <c r="D9" s="87"/>
      <c r="E9" s="87"/>
      <c r="F9" s="87"/>
      <c r="G9" s="87"/>
      <c r="H9" s="87"/>
      <c r="I9" s="87"/>
      <c r="J9" s="87"/>
      <c r="K9" s="87"/>
      <c r="L9" s="87"/>
      <c r="M9" s="87"/>
      <c r="N9" s="87"/>
      <c r="O9" s="81"/>
    </row>
    <row r="10" spans="1:15" ht="23">
      <c r="A10" s="84">
        <v>5</v>
      </c>
      <c r="B10" s="83" t="s">
        <v>68</v>
      </c>
      <c r="C10" s="55"/>
      <c r="D10" s="55"/>
      <c r="E10" s="55"/>
      <c r="F10" s="55"/>
      <c r="G10" s="55"/>
      <c r="H10" s="55"/>
      <c r="I10" s="55"/>
      <c r="J10" s="55"/>
      <c r="K10" s="55"/>
      <c r="L10" s="55"/>
      <c r="M10" s="55"/>
      <c r="N10" s="55"/>
      <c r="O10" s="81"/>
    </row>
    <row r="11" spans="1:15" ht="23">
      <c r="A11" s="84"/>
      <c r="B11" s="83" t="s">
        <v>69</v>
      </c>
      <c r="C11" s="88">
        <f>C8*C9*C10</f>
        <v>0</v>
      </c>
      <c r="D11" s="88">
        <f>D8*D9*D10</f>
        <v>0</v>
      </c>
      <c r="E11" s="88">
        <f t="shared" ref="E11:N11" si="2">E8*E9*E10</f>
        <v>0</v>
      </c>
      <c r="F11" s="88">
        <f t="shared" si="2"/>
        <v>0</v>
      </c>
      <c r="G11" s="88">
        <f t="shared" si="2"/>
        <v>0</v>
      </c>
      <c r="H11" s="88">
        <f t="shared" si="2"/>
        <v>0</v>
      </c>
      <c r="I11" s="88">
        <f t="shared" si="2"/>
        <v>0</v>
      </c>
      <c r="J11" s="88">
        <f t="shared" si="2"/>
        <v>0</v>
      </c>
      <c r="K11" s="88">
        <f t="shared" si="2"/>
        <v>0</v>
      </c>
      <c r="L11" s="88">
        <f t="shared" si="2"/>
        <v>0</v>
      </c>
      <c r="M11" s="88">
        <f t="shared" si="2"/>
        <v>0</v>
      </c>
      <c r="N11" s="88">
        <f t="shared" si="2"/>
        <v>0</v>
      </c>
      <c r="O11" s="81"/>
    </row>
    <row r="12" spans="1:15" ht="23">
      <c r="A12" s="84">
        <v>6</v>
      </c>
      <c r="B12" s="83" t="s">
        <v>100</v>
      </c>
      <c r="C12" s="55"/>
      <c r="D12" s="55"/>
      <c r="E12" s="55"/>
      <c r="F12" s="55"/>
      <c r="G12" s="55"/>
      <c r="H12" s="55"/>
      <c r="I12" s="55"/>
      <c r="J12" s="55"/>
      <c r="K12" s="55"/>
      <c r="L12" s="55"/>
      <c r="M12" s="55"/>
      <c r="N12" s="55"/>
      <c r="O12" s="81"/>
    </row>
    <row r="13" spans="1:15" ht="23">
      <c r="A13" s="84"/>
      <c r="B13" s="83" t="s">
        <v>101</v>
      </c>
      <c r="C13" s="88">
        <f>C11*C12</f>
        <v>0</v>
      </c>
      <c r="D13" s="88">
        <f t="shared" ref="D13:N13" si="3">D11*D12</f>
        <v>0</v>
      </c>
      <c r="E13" s="88">
        <f t="shared" si="3"/>
        <v>0</v>
      </c>
      <c r="F13" s="88">
        <f t="shared" si="3"/>
        <v>0</v>
      </c>
      <c r="G13" s="88">
        <f t="shared" si="3"/>
        <v>0</v>
      </c>
      <c r="H13" s="88">
        <f t="shared" si="3"/>
        <v>0</v>
      </c>
      <c r="I13" s="88">
        <f t="shared" si="3"/>
        <v>0</v>
      </c>
      <c r="J13" s="88">
        <f t="shared" si="3"/>
        <v>0</v>
      </c>
      <c r="K13" s="88">
        <f t="shared" si="3"/>
        <v>0</v>
      </c>
      <c r="L13" s="88">
        <f t="shared" si="3"/>
        <v>0</v>
      </c>
      <c r="M13" s="88">
        <f t="shared" si="3"/>
        <v>0</v>
      </c>
      <c r="N13" s="88">
        <f t="shared" si="3"/>
        <v>0</v>
      </c>
      <c r="O13" s="81"/>
    </row>
    <row r="14" spans="1:15" ht="16">
      <c r="A14" s="82"/>
      <c r="B14" s="83"/>
      <c r="C14" s="83"/>
      <c r="D14" s="83"/>
      <c r="E14" s="83"/>
      <c r="F14" s="83"/>
      <c r="G14" s="83"/>
      <c r="H14" s="83"/>
      <c r="I14" s="83"/>
      <c r="J14" s="83"/>
      <c r="K14" s="83"/>
      <c r="L14" s="83"/>
      <c r="M14" s="83"/>
      <c r="N14" s="83"/>
      <c r="O14" s="81"/>
    </row>
    <row r="15" spans="1:15" ht="28">
      <c r="A15" s="82"/>
      <c r="B15" s="89"/>
      <c r="C15" s="89"/>
      <c r="D15" s="89"/>
      <c r="E15" s="83"/>
      <c r="F15" s="83"/>
      <c r="G15" s="83"/>
      <c r="H15" s="83"/>
      <c r="I15" s="83"/>
      <c r="J15" s="83"/>
      <c r="K15" s="83"/>
      <c r="L15" s="83"/>
      <c r="M15" s="83"/>
      <c r="N15" s="83"/>
      <c r="O15" s="81"/>
    </row>
    <row r="16" spans="1:15">
      <c r="A16" s="90"/>
      <c r="B16" s="80"/>
      <c r="C16" s="80"/>
      <c r="D16" s="80"/>
      <c r="E16" s="80"/>
      <c r="F16" s="80"/>
      <c r="G16" s="80"/>
      <c r="H16" s="80"/>
      <c r="I16" s="80"/>
      <c r="J16" s="80"/>
      <c r="K16" s="80"/>
      <c r="L16" s="80"/>
      <c r="M16" s="80"/>
      <c r="N16" s="80"/>
      <c r="O16" s="81"/>
    </row>
    <row r="17" spans="1:15">
      <c r="A17" s="90"/>
      <c r="B17" s="80"/>
      <c r="C17" s="80"/>
      <c r="D17" s="80"/>
      <c r="E17" s="80"/>
      <c r="F17" s="80"/>
      <c r="G17" s="80"/>
      <c r="H17" s="80"/>
      <c r="I17" s="80"/>
      <c r="J17" s="80"/>
      <c r="K17" s="80"/>
      <c r="L17" s="80"/>
      <c r="M17" s="80"/>
      <c r="N17" s="80"/>
      <c r="O17" s="81"/>
    </row>
    <row r="18" spans="1:15">
      <c r="A18" s="90"/>
      <c r="B18" s="80"/>
      <c r="C18" s="80"/>
      <c r="D18" s="80"/>
      <c r="E18" s="80"/>
      <c r="F18" s="80"/>
      <c r="G18" s="80"/>
      <c r="H18" s="80"/>
      <c r="I18" s="80"/>
      <c r="J18" s="80"/>
      <c r="K18" s="80"/>
      <c r="L18" s="80"/>
      <c r="M18" s="80"/>
      <c r="N18" s="80"/>
      <c r="O18" s="81"/>
    </row>
    <row r="19" spans="1:15">
      <c r="A19" s="90"/>
      <c r="B19" s="80"/>
      <c r="C19" s="80"/>
      <c r="D19" s="80"/>
      <c r="E19" s="80"/>
      <c r="F19" s="80"/>
      <c r="G19" s="80"/>
      <c r="H19" s="80"/>
      <c r="I19" s="80"/>
      <c r="J19" s="80"/>
      <c r="K19" s="80"/>
      <c r="L19" s="80"/>
      <c r="M19" s="80"/>
      <c r="N19" s="80"/>
      <c r="O19" s="81"/>
    </row>
    <row r="20" spans="1:15">
      <c r="A20" s="90"/>
      <c r="B20" s="80"/>
      <c r="C20" s="80"/>
      <c r="D20" s="80"/>
      <c r="E20" s="80"/>
      <c r="F20" s="80"/>
      <c r="G20" s="80"/>
      <c r="H20" s="80"/>
      <c r="I20" s="80"/>
      <c r="J20" s="80"/>
      <c r="K20" s="80"/>
      <c r="L20" s="80"/>
      <c r="M20" s="80"/>
      <c r="N20" s="80"/>
      <c r="O20" s="81"/>
    </row>
    <row r="21" spans="1:15">
      <c r="A21" s="90"/>
      <c r="B21" s="80"/>
      <c r="C21" s="80"/>
      <c r="D21" s="80"/>
      <c r="E21" s="80"/>
      <c r="F21" s="80"/>
      <c r="G21" s="80"/>
      <c r="H21" s="80"/>
      <c r="I21" s="80"/>
      <c r="J21" s="80"/>
      <c r="K21" s="80"/>
      <c r="L21" s="80"/>
      <c r="M21" s="80"/>
      <c r="N21" s="80"/>
      <c r="O21" s="81"/>
    </row>
    <row r="22" spans="1:15">
      <c r="A22" s="90"/>
      <c r="B22" s="80"/>
      <c r="C22" s="80"/>
      <c r="D22" s="80"/>
      <c r="E22" s="80"/>
      <c r="F22" s="80"/>
      <c r="G22" s="80"/>
      <c r="H22" s="80"/>
      <c r="I22" s="80"/>
      <c r="J22" s="80"/>
      <c r="K22" s="80"/>
      <c r="L22" s="80"/>
      <c r="M22" s="80"/>
      <c r="N22" s="80"/>
      <c r="O22" s="81"/>
    </row>
    <row r="23" spans="1:15">
      <c r="A23" s="91"/>
      <c r="B23" s="92"/>
      <c r="C23" s="92"/>
      <c r="D23" s="92"/>
      <c r="E23" s="92"/>
      <c r="F23" s="92"/>
      <c r="G23" s="92"/>
      <c r="H23" s="92"/>
      <c r="I23" s="92"/>
      <c r="J23" s="92"/>
      <c r="K23" s="92"/>
      <c r="L23" s="92"/>
      <c r="M23" s="92"/>
      <c r="N23" s="92"/>
      <c r="O23" s="93"/>
    </row>
  </sheetData>
  <phoneticPr fontId="27" type="noConversion"/>
  <pageMargins left="0.75" right="0.75" top="1" bottom="1" header="0.5" footer="0.5"/>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AMA modules</vt:lpstr>
      <vt:lpstr>Mill Matrix</vt:lpstr>
      <vt:lpstr>Leads</vt:lpstr>
      <vt:lpstr>Lead Summary</vt:lpstr>
      <vt:lpstr>6 ways</vt:lpstr>
      <vt:lpstr>Increasing</vt:lpstr>
      <vt:lpstr>Discounting</vt:lpstr>
      <vt:lpstr>Lead summary monthly</vt:lpstr>
      <vt:lpstr>Monthly 6 ways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 Maxilom</dc:creator>
  <cp:lastModifiedBy>Richard Petrie</cp:lastModifiedBy>
  <cp:lastPrinted>2014-01-21T03:38:33Z</cp:lastPrinted>
  <dcterms:created xsi:type="dcterms:W3CDTF">2013-08-11T14:01:50Z</dcterms:created>
  <dcterms:modified xsi:type="dcterms:W3CDTF">2014-08-20T06:15:08Z</dcterms:modified>
</cp:coreProperties>
</file>